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énéficiaires" sheetId="1" state="visible" r:id="rId1"/>
    <sheet name="Prêts" sheetId="2" state="visible" r:id="rId2"/>
    <sheet name="Mouvements" sheetId="3" state="visible" r:id="rId3"/>
    <sheet name="Provisions" sheetId="4" state="visible" r:id="rId4"/>
    <sheet name="Encours_Mensuel" sheetId="5" state="visible" r:id="rId5"/>
    <sheet name="Synthèse_Annuell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i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2EFDA"/>
      </patternFill>
    </fill>
    <fill>
      <patternFill patternType="solid">
        <fgColor rgb="00FFFFcc"/>
      </patternFill>
    </fill>
    <fill>
      <patternFill patternType="solid">
        <fgColor rgb="00D9D9D9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omments/comment1.xml><?xml version="1.0" encoding="utf-8"?>
<comments xmlns="http://schemas.openxmlformats.org/spreadsheetml/2006/main">
  <authors>
    <author>Système</author>
  </authors>
  <commentList>
    <comment ref="I2" authorId="0" shapeId="0">
      <text>
        <t>⚠️ NÉGATIF pour un remboursement
Ex : -500 pour rembourser 500 €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6" customWidth="1" min="4" max="4"/>
    <col width="12" customWidth="1" min="5" max="5"/>
    <col width="16" customWidth="1" min="6" max="6"/>
    <col width="30" customWidth="1" min="7" max="7"/>
  </cols>
  <sheetData>
    <row r="1" ht="30" customHeight="1">
      <c r="A1" s="1" t="inlineStr">
        <is>
          <t>ID_Bénéficiaire</t>
        </is>
      </c>
      <c r="B1" s="1" t="inlineStr">
        <is>
          <t>Nom</t>
        </is>
      </c>
      <c r="C1" s="1" t="inlineStr">
        <is>
          <t>Prénom</t>
        </is>
      </c>
      <c r="D1" s="1" t="inlineStr">
        <is>
          <t>Date d'entrée</t>
        </is>
      </c>
      <c r="E1" s="1" t="inlineStr">
        <is>
          <t>Statut</t>
        </is>
      </c>
      <c r="F1" s="1" t="inlineStr">
        <is>
          <t>Nb prêts total</t>
        </is>
      </c>
      <c r="G1" s="1" t="inlineStr">
        <is>
          <t>Commentaire</t>
        </is>
      </c>
    </row>
    <row r="2">
      <c r="A2" s="2" t="inlineStr">
        <is>
          <t>BEN001</t>
        </is>
      </c>
      <c r="B2" s="2" t="inlineStr">
        <is>
          <t>DUPONT</t>
        </is>
      </c>
      <c r="C2" s="2" t="inlineStr">
        <is>
          <t>Martin</t>
        </is>
      </c>
      <c r="D2" s="2" t="inlineStr">
        <is>
          <t>15/03/2019</t>
        </is>
      </c>
      <c r="E2" s="2" t="inlineStr">
        <is>
          <t>Actif</t>
        </is>
      </c>
      <c r="F2" s="2" t="n">
        <v>3</v>
      </c>
      <c r="G2" s="2" t="inlineStr">
        <is>
          <t>Bénéficiaire historique</t>
        </is>
      </c>
    </row>
    <row r="3">
      <c r="A3" s="3" t="n"/>
      <c r="B3" s="3" t="n"/>
      <c r="C3" s="3" t="n"/>
      <c r="D3" s="3" t="n"/>
      <c r="E3" s="3" t="n"/>
      <c r="F3" s="3" t="n"/>
      <c r="G3" s="3" t="n"/>
    </row>
    <row r="4">
      <c r="A4" s="3" t="n"/>
      <c r="B4" s="3" t="n"/>
      <c r="C4" s="3" t="n"/>
      <c r="D4" s="3" t="n"/>
      <c r="E4" s="3" t="n"/>
      <c r="F4" s="3" t="n"/>
      <c r="G4" s="3" t="n"/>
    </row>
    <row r="5">
      <c r="A5" s="3" t="n"/>
      <c r="B5" s="3" t="n"/>
      <c r="C5" s="3" t="n"/>
      <c r="D5" s="3" t="n"/>
      <c r="E5" s="3" t="n"/>
      <c r="F5" s="3" t="n"/>
      <c r="G5" s="3" t="n"/>
    </row>
    <row r="6">
      <c r="A6" s="3" t="n"/>
      <c r="B6" s="3" t="n"/>
      <c r="C6" s="3" t="n"/>
      <c r="D6" s="3" t="n"/>
      <c r="E6" s="3" t="n"/>
      <c r="F6" s="3" t="n"/>
      <c r="G6" s="3" t="n"/>
    </row>
    <row r="7">
      <c r="A7" s="3" t="n"/>
      <c r="B7" s="3" t="n"/>
      <c r="C7" s="3" t="n"/>
      <c r="D7" s="3" t="n"/>
      <c r="E7" s="3" t="n"/>
      <c r="F7" s="3" t="n"/>
      <c r="G7" s="3" t="n"/>
    </row>
    <row r="8">
      <c r="A8" s="3" t="n"/>
      <c r="B8" s="3" t="n"/>
      <c r="C8" s="3" t="n"/>
      <c r="D8" s="3" t="n"/>
      <c r="E8" s="3" t="n"/>
      <c r="F8" s="3" t="n"/>
      <c r="G8" s="3" t="n"/>
    </row>
    <row r="9">
      <c r="A9" s="3" t="n"/>
      <c r="B9" s="3" t="n"/>
      <c r="C9" s="3" t="n"/>
      <c r="D9" s="3" t="n"/>
      <c r="E9" s="3" t="n"/>
      <c r="F9" s="3" t="n"/>
      <c r="G9" s="3" t="n"/>
    </row>
    <row r="10">
      <c r="A10" s="3" t="n"/>
      <c r="B10" s="3" t="n"/>
      <c r="C10" s="3" t="n"/>
      <c r="D10" s="3" t="n"/>
      <c r="E10" s="3" t="n"/>
      <c r="F10" s="3" t="n"/>
      <c r="G10" s="3" t="n"/>
    </row>
    <row r="11">
      <c r="A11" s="3" t="n"/>
      <c r="B11" s="3" t="n"/>
      <c r="C11" s="3" t="n"/>
      <c r="D11" s="3" t="n"/>
      <c r="E11" s="3" t="n"/>
      <c r="F11" s="3" t="n"/>
      <c r="G11" s="3" t="n"/>
    </row>
    <row r="12">
      <c r="A12" s="3" t="n"/>
      <c r="B12" s="3" t="n"/>
      <c r="C12" s="3" t="n"/>
      <c r="D12" s="3" t="n"/>
      <c r="E12" s="3" t="n"/>
      <c r="F12" s="3" t="n"/>
      <c r="G12" s="3" t="n"/>
    </row>
    <row r="13">
      <c r="A13" s="3" t="n"/>
      <c r="B13" s="3" t="n"/>
      <c r="C13" s="3" t="n"/>
      <c r="D13" s="3" t="n"/>
      <c r="E13" s="3" t="n"/>
      <c r="F13" s="3" t="n"/>
      <c r="G13" s="3" t="n"/>
    </row>
    <row r="14">
      <c r="A14" s="3" t="n"/>
      <c r="B14" s="3" t="n"/>
      <c r="C14" s="3" t="n"/>
      <c r="D14" s="3" t="n"/>
      <c r="E14" s="3" t="n"/>
      <c r="F14" s="3" t="n"/>
      <c r="G14" s="3" t="n"/>
    </row>
    <row r="15">
      <c r="A15" s="3" t="n"/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8">
      <c r="A18" s="3" t="n"/>
      <c r="B18" s="3" t="n"/>
      <c r="C18" s="3" t="n"/>
      <c r="D18" s="3" t="n"/>
      <c r="E18" s="3" t="n"/>
      <c r="F18" s="3" t="n"/>
      <c r="G18" s="3" t="n"/>
    </row>
    <row r="19">
      <c r="A19" s="3" t="n"/>
      <c r="B19" s="3" t="n"/>
      <c r="C19" s="3" t="n"/>
      <c r="D19" s="3" t="n"/>
      <c r="E19" s="3" t="n"/>
      <c r="F19" s="3" t="n"/>
      <c r="G19" s="3" t="n"/>
    </row>
    <row r="20">
      <c r="A20" s="3" t="n"/>
      <c r="B20" s="3" t="n"/>
      <c r="C20" s="3" t="n"/>
      <c r="D20" s="3" t="n"/>
      <c r="E20" s="3" t="n"/>
      <c r="F20" s="3" t="n"/>
      <c r="G20" s="3" t="n"/>
    </row>
    <row r="21">
      <c r="A21" s="3" t="n"/>
      <c r="B21" s="3" t="n"/>
      <c r="C21" s="3" t="n"/>
      <c r="D21" s="3" t="n"/>
      <c r="E21" s="3" t="n"/>
      <c r="F21" s="3" t="n"/>
      <c r="G21" s="3" t="n"/>
    </row>
    <row r="22">
      <c r="A22" s="3" t="n"/>
      <c r="B22" s="3" t="n"/>
      <c r="C22" s="3" t="n"/>
      <c r="D22" s="3" t="n"/>
      <c r="E22" s="3" t="n"/>
      <c r="F22" s="3" t="n"/>
      <c r="G22" s="3" t="n"/>
    </row>
    <row r="23">
      <c r="A23" s="3" t="n"/>
      <c r="B23" s="3" t="n"/>
      <c r="C23" s="3" t="n"/>
      <c r="D23" s="3" t="n"/>
      <c r="E23" s="3" t="n"/>
      <c r="F23" s="3" t="n"/>
      <c r="G23" s="3" t="n"/>
    </row>
    <row r="24">
      <c r="A24" s="3" t="n"/>
      <c r="B24" s="3" t="n"/>
      <c r="C24" s="3" t="n"/>
      <c r="D24" s="3" t="n"/>
      <c r="E24" s="3" t="n"/>
      <c r="F24" s="3" t="n"/>
      <c r="G24" s="3" t="n"/>
    </row>
    <row r="25">
      <c r="A25" s="3" t="n"/>
      <c r="B25" s="3" t="n"/>
      <c r="C25" s="3" t="n"/>
      <c r="D25" s="3" t="n"/>
      <c r="E25" s="3" t="n"/>
      <c r="F25" s="3" t="n"/>
      <c r="G25" s="3" t="n"/>
    </row>
    <row r="26">
      <c r="A26" s="3" t="n"/>
      <c r="B26" s="3" t="n"/>
      <c r="C26" s="3" t="n"/>
      <c r="D26" s="3" t="n"/>
      <c r="E26" s="3" t="n"/>
      <c r="F26" s="3" t="n"/>
      <c r="G26" s="3" t="n"/>
    </row>
    <row r="27">
      <c r="A27" s="3" t="n"/>
      <c r="B27" s="3" t="n"/>
      <c r="C27" s="3" t="n"/>
      <c r="D27" s="3" t="n"/>
      <c r="E27" s="3" t="n"/>
      <c r="F27" s="3" t="n"/>
      <c r="G27" s="3" t="n"/>
    </row>
    <row r="28">
      <c r="A28" s="3" t="n"/>
      <c r="B28" s="3" t="n"/>
      <c r="C28" s="3" t="n"/>
      <c r="D28" s="3" t="n"/>
      <c r="E28" s="3" t="n"/>
      <c r="F28" s="3" t="n"/>
      <c r="G28" s="3" t="n"/>
    </row>
    <row r="29">
      <c r="A29" s="3" t="n"/>
      <c r="B29" s="3" t="n"/>
      <c r="C29" s="3" t="n"/>
      <c r="D29" s="3" t="n"/>
      <c r="E29" s="3" t="n"/>
      <c r="F29" s="3" t="n"/>
      <c r="G29" s="3" t="n"/>
    </row>
    <row r="30">
      <c r="A30" s="3" t="n"/>
      <c r="B30" s="3" t="n"/>
      <c r="C30" s="3" t="n"/>
      <c r="D30" s="3" t="n"/>
      <c r="E30" s="3" t="n"/>
      <c r="F30" s="3" t="n"/>
      <c r="G30" s="3" t="n"/>
    </row>
    <row r="31">
      <c r="A31" s="3" t="n"/>
      <c r="B31" s="3" t="n"/>
      <c r="C31" s="3" t="n"/>
      <c r="D31" s="3" t="n"/>
      <c r="E31" s="3" t="n"/>
      <c r="F31" s="3" t="n"/>
      <c r="G31" s="3" t="n"/>
    </row>
    <row r="32">
      <c r="A32" s="3" t="n"/>
      <c r="B32" s="3" t="n"/>
      <c r="C32" s="3" t="n"/>
      <c r="D32" s="3" t="n"/>
      <c r="E32" s="3" t="n"/>
      <c r="F32" s="3" t="n"/>
      <c r="G32" s="3" t="n"/>
    </row>
    <row r="33">
      <c r="A33" s="3" t="n"/>
      <c r="B33" s="3" t="n"/>
      <c r="C33" s="3" t="n"/>
      <c r="D33" s="3" t="n"/>
      <c r="E33" s="3" t="n"/>
      <c r="F33" s="3" t="n"/>
      <c r="G33" s="3" t="n"/>
    </row>
    <row r="34">
      <c r="A34" s="3" t="n"/>
      <c r="B34" s="3" t="n"/>
      <c r="C34" s="3" t="n"/>
      <c r="D34" s="3" t="n"/>
      <c r="E34" s="3" t="n"/>
      <c r="F34" s="3" t="n"/>
      <c r="G34" s="3" t="n"/>
    </row>
    <row r="35">
      <c r="A35" s="3" t="n"/>
      <c r="B35" s="3" t="n"/>
      <c r="C35" s="3" t="n"/>
      <c r="D35" s="3" t="n"/>
      <c r="E35" s="3" t="n"/>
      <c r="F35" s="3" t="n"/>
      <c r="G35" s="3" t="n"/>
    </row>
    <row r="36">
      <c r="A36" s="3" t="n"/>
      <c r="B36" s="3" t="n"/>
      <c r="C36" s="3" t="n"/>
      <c r="D36" s="3" t="n"/>
      <c r="E36" s="3" t="n"/>
      <c r="F36" s="3" t="n"/>
      <c r="G36" s="3" t="n"/>
    </row>
    <row r="37">
      <c r="A37" s="3" t="n"/>
      <c r="B37" s="3" t="n"/>
      <c r="C37" s="3" t="n"/>
      <c r="D37" s="3" t="n"/>
      <c r="E37" s="3" t="n"/>
      <c r="F37" s="3" t="n"/>
      <c r="G37" s="3" t="n"/>
    </row>
    <row r="38">
      <c r="A38" s="3" t="n"/>
      <c r="B38" s="3" t="n"/>
      <c r="C38" s="3" t="n"/>
      <c r="D38" s="3" t="n"/>
      <c r="E38" s="3" t="n"/>
      <c r="F38" s="3" t="n"/>
      <c r="G38" s="3" t="n"/>
    </row>
    <row r="39">
      <c r="A39" s="3" t="n"/>
      <c r="B39" s="3" t="n"/>
      <c r="C39" s="3" t="n"/>
      <c r="D39" s="3" t="n"/>
      <c r="E39" s="3" t="n"/>
      <c r="F39" s="3" t="n"/>
      <c r="G39" s="3" t="n"/>
    </row>
    <row r="40">
      <c r="A40" s="3" t="n"/>
      <c r="B40" s="3" t="n"/>
      <c r="C40" s="3" t="n"/>
      <c r="D40" s="3" t="n"/>
      <c r="E40" s="3" t="n"/>
      <c r="F40" s="3" t="n"/>
      <c r="G40" s="3" t="n"/>
    </row>
    <row r="41">
      <c r="A41" s="3" t="n"/>
      <c r="B41" s="3" t="n"/>
      <c r="C41" s="3" t="n"/>
      <c r="D41" s="3" t="n"/>
      <c r="E41" s="3" t="n"/>
      <c r="F41" s="3" t="n"/>
      <c r="G41" s="3" t="n"/>
    </row>
    <row r="42">
      <c r="A42" s="3" t="n"/>
      <c r="B42" s="3" t="n"/>
      <c r="C42" s="3" t="n"/>
      <c r="D42" s="3" t="n"/>
      <c r="E42" s="3" t="n"/>
      <c r="F42" s="3" t="n"/>
      <c r="G42" s="3" t="n"/>
    </row>
    <row r="43">
      <c r="A43" s="3" t="n"/>
      <c r="B43" s="3" t="n"/>
      <c r="C43" s="3" t="n"/>
      <c r="D43" s="3" t="n"/>
      <c r="E43" s="3" t="n"/>
      <c r="F43" s="3" t="n"/>
      <c r="G43" s="3" t="n"/>
    </row>
    <row r="44">
      <c r="A44" s="3" t="n"/>
      <c r="B44" s="3" t="n"/>
      <c r="C44" s="3" t="n"/>
      <c r="D44" s="3" t="n"/>
      <c r="E44" s="3" t="n"/>
      <c r="F44" s="3" t="n"/>
      <c r="G44" s="3" t="n"/>
    </row>
    <row r="45">
      <c r="A45" s="3" t="n"/>
      <c r="B45" s="3" t="n"/>
      <c r="C45" s="3" t="n"/>
      <c r="D45" s="3" t="n"/>
      <c r="E45" s="3" t="n"/>
      <c r="F45" s="3" t="n"/>
      <c r="G45" s="3" t="n"/>
    </row>
    <row r="46">
      <c r="A46" s="3" t="n"/>
      <c r="B46" s="3" t="n"/>
      <c r="C46" s="3" t="n"/>
      <c r="D46" s="3" t="n"/>
      <c r="E46" s="3" t="n"/>
      <c r="F46" s="3" t="n"/>
      <c r="G46" s="3" t="n"/>
    </row>
    <row r="47">
      <c r="A47" s="3" t="n"/>
      <c r="B47" s="3" t="n"/>
      <c r="C47" s="3" t="n"/>
      <c r="D47" s="3" t="n"/>
      <c r="E47" s="3" t="n"/>
      <c r="F47" s="3" t="n"/>
      <c r="G47" s="3" t="n"/>
    </row>
    <row r="48">
      <c r="A48" s="3" t="n"/>
      <c r="B48" s="3" t="n"/>
      <c r="C48" s="3" t="n"/>
      <c r="D48" s="3" t="n"/>
      <c r="E48" s="3" t="n"/>
      <c r="F48" s="3" t="n"/>
      <c r="G48" s="3" t="n"/>
    </row>
    <row r="49">
      <c r="A49" s="3" t="n"/>
      <c r="B49" s="3" t="n"/>
      <c r="C49" s="3" t="n"/>
      <c r="D49" s="3" t="n"/>
      <c r="E49" s="3" t="n"/>
      <c r="F49" s="3" t="n"/>
      <c r="G49" s="3" t="n"/>
    </row>
    <row r="50">
      <c r="A50" s="3" t="n"/>
      <c r="B50" s="3" t="n"/>
      <c r="C50" s="3" t="n"/>
      <c r="D50" s="3" t="n"/>
      <c r="E50" s="3" t="n"/>
      <c r="F50" s="3" t="n"/>
      <c r="G50" s="3" t="n"/>
    </row>
    <row r="51">
      <c r="A51" s="3" t="n"/>
      <c r="B51" s="3" t="n"/>
      <c r="C51" s="3" t="n"/>
      <c r="D51" s="3" t="n"/>
      <c r="E51" s="3" t="n"/>
      <c r="F51" s="3" t="n"/>
      <c r="G51" s="3" t="n"/>
    </row>
    <row r="52">
      <c r="A52" s="3" t="n"/>
      <c r="B52" s="3" t="n"/>
      <c r="C52" s="3" t="n"/>
      <c r="D52" s="3" t="n"/>
      <c r="E52" s="3" t="n"/>
      <c r="F52" s="3" t="n"/>
      <c r="G52" s="3" t="n"/>
    </row>
  </sheetData>
  <dataValidations count="1">
    <dataValidation sqref="E2:E52" showDropDown="0" showInputMessage="0" showErrorMessage="1" allowBlank="1" errorTitle="Validation" error="Valeur non autorisée" type="list">
      <formula1>"Actif,Soldé,Sorti"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20" customWidth="1" min="3" max="3"/>
    <col width="18" customWidth="1" min="4" max="4"/>
    <col width="14" customWidth="1" min="5" max="5"/>
    <col width="14" customWidth="1" min="6" max="6"/>
    <col width="12" customWidth="1" min="7" max="7"/>
    <col width="16" customWidth="1" min="8" max="8"/>
    <col width="18" customWidth="1" min="9" max="9"/>
    <col width="14" customWidth="1" min="10" max="10"/>
    <col width="16" customWidth="1" min="11" max="11"/>
    <col width="16" customWidth="1" min="12" max="12"/>
    <col width="12" customWidth="1" min="13" max="13"/>
    <col width="20" customWidth="1" min="14" max="14"/>
    <col width="18" customWidth="1" min="15" max="15"/>
    <col width="18" customWidth="1" min="16" max="16"/>
    <col width="18" customWidth="1" min="17" max="17"/>
    <col width="18" customWidth="1" min="18" max="18"/>
    <col width="16" customWidth="1" min="19" max="19"/>
  </cols>
  <sheetData>
    <row r="1" ht="30" customHeight="1">
      <c r="A1" s="1" t="inlineStr">
        <is>
          <t>ID_Prêt</t>
        </is>
      </c>
      <c r="B1" s="1" t="inlineStr">
        <is>
          <t>ID_Bénéficiaire</t>
        </is>
      </c>
      <c r="C1" s="1" t="inlineStr">
        <is>
          <t>Nom Bénéficiaire</t>
        </is>
      </c>
      <c r="D1" s="1" t="inlineStr">
        <is>
          <t>Montant accordé (€)</t>
        </is>
      </c>
      <c r="E1" s="1" t="inlineStr">
        <is>
          <t>Date d'octroi</t>
        </is>
      </c>
      <c r="F1" s="1" t="inlineStr">
        <is>
          <t>Année d'octroi</t>
        </is>
      </c>
      <c r="G1" s="1" t="inlineStr">
        <is>
          <t>Mois d'octroi</t>
        </is>
      </c>
      <c r="H1" s="1" t="inlineStr">
        <is>
          <t>Durée prévue (mois)</t>
        </is>
      </c>
      <c r="I1" s="1" t="inlineStr">
        <is>
          <t>Méthode remboursement</t>
        </is>
      </c>
      <c r="J1" s="1" t="inlineStr">
        <is>
          <t>Statut prêt</t>
        </is>
      </c>
      <c r="K1" s="1" t="inlineStr">
        <is>
          <t>Encours actuel (€)</t>
        </is>
      </c>
      <c r="L1" s="1" t="inlineStr">
        <is>
          <t>Ancienneté (mois)</t>
        </is>
      </c>
      <c r="M1" s="1" t="inlineStr">
        <is>
          <t>Provisionné</t>
        </is>
      </c>
      <c r="N1" s="1" t="inlineStr">
        <is>
          <t>Alerte retard</t>
        </is>
      </c>
      <c r="O1" s="1" t="inlineStr">
        <is>
          <t>Tranche provision</t>
        </is>
      </c>
      <c r="P1" s="1" t="inlineStr">
        <is>
          <t>Montant remboursé (€)</t>
        </is>
      </c>
      <c r="Q1" s="1" t="inlineStr">
        <is>
          <t>Taux remboursement (%)</t>
        </is>
      </c>
      <c r="R1" s="1" t="inlineStr">
        <is>
          <t>Taux provision auto (%)</t>
        </is>
      </c>
      <c r="S1" s="1" t="inlineStr">
        <is>
          <t>Provision auto (€)</t>
        </is>
      </c>
    </row>
    <row r="2">
      <c r="A2" s="2" t="inlineStr">
        <is>
          <t>P001</t>
        </is>
      </c>
      <c r="B2" s="2" t="inlineStr">
        <is>
          <t>BEN001</t>
        </is>
      </c>
      <c r="C2" s="2" t="inlineStr">
        <is>
          <t>DUPONT Martin</t>
        </is>
      </c>
      <c r="D2" s="2" t="n">
        <v>10000</v>
      </c>
      <c r="E2" s="2" t="inlineStr">
        <is>
          <t>15/03/2019</t>
        </is>
      </c>
      <c r="F2" s="2" t="n">
        <v>2019</v>
      </c>
      <c r="G2" s="2" t="n">
        <v>3</v>
      </c>
      <c r="H2" s="2" t="n">
        <v>60</v>
      </c>
      <c r="I2" s="2" t="inlineStr">
        <is>
          <t>Virement</t>
        </is>
      </c>
      <c r="J2" s="2" t="inlineStr">
        <is>
          <t>En cours</t>
        </is>
      </c>
      <c r="K2" s="2" t="n">
        <v>2000</v>
      </c>
      <c r="L2" s="2" t="n">
        <v>86</v>
      </c>
      <c r="M2" s="2" t="inlineStr">
        <is>
          <t>Non</t>
        </is>
      </c>
      <c r="N2" s="2" t="inlineStr">
        <is>
          <t>🟠 Retard modéré</t>
        </is>
      </c>
      <c r="O2" s="2" t="inlineStr">
        <is>
          <t>36 à 60 mois</t>
        </is>
      </c>
      <c r="P2" s="4">
        <f>D2-K2</f>
        <v/>
      </c>
      <c r="Q2" s="4">
        <f>IF(D2&gt;0,ROUND((D2-K2)/D2*100,1),0)</f>
        <v/>
      </c>
      <c r="R2" s="4">
        <f>IF(L2&lt;12,0,IF(L2&lt;24,25,IF(L2&lt;36,50,IF(L2&lt;60,75,100))))</f>
        <v/>
      </c>
      <c r="S2" s="4">
        <f>ROUND(K2*R2/100,2)</f>
        <v/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3" t="n"/>
      <c r="P3" s="5">
        <f>IF(D3&gt;0,D3-K3,"")</f>
        <v/>
      </c>
      <c r="Q3" s="5">
        <f>IF(D3&gt;0,ROUND((D3-K3)/D3*100,1),0)</f>
        <v/>
      </c>
      <c r="R3" s="5">
        <f>IF(L3="","",IF(L3&lt;12,0,IF(L3&lt;24,25,IF(L3&lt;36,50,IF(L3&lt;60,75,100)))))</f>
        <v/>
      </c>
      <c r="S3" s="5">
        <f>IF(K3&gt;0,ROUND(K3*R3/100,2),"")</f>
        <v/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  <c r="P4" s="5">
        <f>IF(D4&gt;0,D4-K4,"")</f>
        <v/>
      </c>
      <c r="Q4" s="5">
        <f>IF(D4&gt;0,ROUND((D4-K4)/D4*100,1),0)</f>
        <v/>
      </c>
      <c r="R4" s="5">
        <f>IF(L4="","",IF(L4&lt;12,0,IF(L4&lt;24,25,IF(L4&lt;36,50,IF(L4&lt;60,75,100)))))</f>
        <v/>
      </c>
      <c r="S4" s="5">
        <f>IF(K4&gt;0,ROUND(K4*R4/100,2),"")</f>
        <v/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  <c r="O5" s="3" t="n"/>
      <c r="P5" s="5">
        <f>IF(D5&gt;0,D5-K5,"")</f>
        <v/>
      </c>
      <c r="Q5" s="5">
        <f>IF(D5&gt;0,ROUND((D5-K5)/D5*100,1),0)</f>
        <v/>
      </c>
      <c r="R5" s="5">
        <f>IF(L5="","",IF(L5&lt;12,0,IF(L5&lt;24,25,IF(L5&lt;36,50,IF(L5&lt;60,75,100)))))</f>
        <v/>
      </c>
      <c r="S5" s="5">
        <f>IF(K5&gt;0,ROUND(K5*R5/100,2),"")</f>
        <v/>
      </c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  <c r="O6" s="3" t="n"/>
      <c r="P6" s="5">
        <f>IF(D6&gt;0,D6-K6,"")</f>
        <v/>
      </c>
      <c r="Q6" s="5">
        <f>IF(D6&gt;0,ROUND((D6-K6)/D6*100,1),0)</f>
        <v/>
      </c>
      <c r="R6" s="5">
        <f>IF(L6="","",IF(L6&lt;12,0,IF(L6&lt;24,25,IF(L6&lt;36,50,IF(L6&lt;60,75,100)))))</f>
        <v/>
      </c>
      <c r="S6" s="5">
        <f>IF(K6&gt;0,ROUND(K6*R6/100,2),"")</f>
        <v/>
      </c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  <c r="O7" s="3" t="n"/>
      <c r="P7" s="5">
        <f>IF(D7&gt;0,D7-K7,"")</f>
        <v/>
      </c>
      <c r="Q7" s="5">
        <f>IF(D7&gt;0,ROUND((D7-K7)/D7*100,1),0)</f>
        <v/>
      </c>
      <c r="R7" s="5">
        <f>IF(L7="","",IF(L7&lt;12,0,IF(L7&lt;24,25,IF(L7&lt;36,50,IF(L7&lt;60,75,100)))))</f>
        <v/>
      </c>
      <c r="S7" s="5">
        <f>IF(K7&gt;0,ROUND(K7*R7/100,2),"")</f>
        <v/>
      </c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  <c r="O8" s="3" t="n"/>
      <c r="P8" s="5">
        <f>IF(D8&gt;0,D8-K8,"")</f>
        <v/>
      </c>
      <c r="Q8" s="5">
        <f>IF(D8&gt;0,ROUND((D8-K8)/D8*100,1),0)</f>
        <v/>
      </c>
      <c r="R8" s="5">
        <f>IF(L8="","",IF(L8&lt;12,0,IF(L8&lt;24,25,IF(L8&lt;36,50,IF(L8&lt;60,75,100)))))</f>
        <v/>
      </c>
      <c r="S8" s="5">
        <f>IF(K8&gt;0,ROUND(K8*R8/100,2),"")</f>
        <v/>
      </c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3" t="n"/>
      <c r="O9" s="3" t="n"/>
      <c r="P9" s="5">
        <f>IF(D9&gt;0,D9-K9,"")</f>
        <v/>
      </c>
      <c r="Q9" s="5">
        <f>IF(D9&gt;0,ROUND((D9-K9)/D9*100,1),0)</f>
        <v/>
      </c>
      <c r="R9" s="5">
        <f>IF(L9="","",IF(L9&lt;12,0,IF(L9&lt;24,25,IF(L9&lt;36,50,IF(L9&lt;60,75,100)))))</f>
        <v/>
      </c>
      <c r="S9" s="5">
        <f>IF(K9&gt;0,ROUND(K9*R9/100,2),"")</f>
        <v/>
      </c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3" t="n"/>
      <c r="O10" s="3" t="n"/>
      <c r="P10" s="5">
        <f>IF(D10&gt;0,D10-K10,"")</f>
        <v/>
      </c>
      <c r="Q10" s="5">
        <f>IF(D10&gt;0,ROUND((D10-K10)/D10*100,1),0)</f>
        <v/>
      </c>
      <c r="R10" s="5">
        <f>IF(L10="","",IF(L10&lt;12,0,IF(L10&lt;24,25,IF(L10&lt;36,50,IF(L10&lt;60,75,100)))))</f>
        <v/>
      </c>
      <c r="S10" s="5">
        <f>IF(K10&gt;0,ROUND(K10*R10/100,2),"")</f>
        <v/>
      </c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3" t="n"/>
      <c r="O11" s="3" t="n"/>
      <c r="P11" s="5">
        <f>IF(D11&gt;0,D11-K11,"")</f>
        <v/>
      </c>
      <c r="Q11" s="5">
        <f>IF(D11&gt;0,ROUND((D11-K11)/D11*100,1),0)</f>
        <v/>
      </c>
      <c r="R11" s="5">
        <f>IF(L11="","",IF(L11&lt;12,0,IF(L11&lt;24,25,IF(L11&lt;36,50,IF(L11&lt;60,75,100)))))</f>
        <v/>
      </c>
      <c r="S11" s="5">
        <f>IF(K11&gt;0,ROUND(K11*R11/100,2),"")</f>
        <v/>
      </c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  <c r="O12" s="3" t="n"/>
      <c r="P12" s="5">
        <f>IF(D12&gt;0,D12-K12,"")</f>
        <v/>
      </c>
      <c r="Q12" s="5">
        <f>IF(D12&gt;0,ROUND((D12-K12)/D12*100,1),0)</f>
        <v/>
      </c>
      <c r="R12" s="5">
        <f>IF(L12="","",IF(L12&lt;12,0,IF(L12&lt;24,25,IF(L12&lt;36,50,IF(L12&lt;60,75,100)))))</f>
        <v/>
      </c>
      <c r="S12" s="5">
        <f>IF(K12&gt;0,ROUND(K12*R12/100,2),"")</f>
        <v/>
      </c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  <c r="O13" s="3" t="n"/>
      <c r="P13" s="5">
        <f>IF(D13&gt;0,D13-K13,"")</f>
        <v/>
      </c>
      <c r="Q13" s="5">
        <f>IF(D13&gt;0,ROUND((D13-K13)/D13*100,1),0)</f>
        <v/>
      </c>
      <c r="R13" s="5">
        <f>IF(L13="","",IF(L13&lt;12,0,IF(L13&lt;24,25,IF(L13&lt;36,50,IF(L13&lt;60,75,100)))))</f>
        <v/>
      </c>
      <c r="S13" s="5">
        <f>IF(K13&gt;0,ROUND(K13*R13/100,2),"")</f>
        <v/>
      </c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  <c r="O14" s="3" t="n"/>
      <c r="P14" s="5">
        <f>IF(D14&gt;0,D14-K14,"")</f>
        <v/>
      </c>
      <c r="Q14" s="5">
        <f>IF(D14&gt;0,ROUND((D14-K14)/D14*100,1),0)</f>
        <v/>
      </c>
      <c r="R14" s="5">
        <f>IF(L14="","",IF(L14&lt;12,0,IF(L14&lt;24,25,IF(L14&lt;36,50,IF(L14&lt;60,75,100)))))</f>
        <v/>
      </c>
      <c r="S14" s="5">
        <f>IF(K14&gt;0,ROUND(K14*R14/100,2),"")</f>
        <v/>
      </c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3" t="n"/>
      <c r="O15" s="3" t="n"/>
      <c r="P15" s="5">
        <f>IF(D15&gt;0,D15-K15,"")</f>
        <v/>
      </c>
      <c r="Q15" s="5">
        <f>IF(D15&gt;0,ROUND((D15-K15)/D15*100,1),0)</f>
        <v/>
      </c>
      <c r="R15" s="5">
        <f>IF(L15="","",IF(L15&lt;12,0,IF(L15&lt;24,25,IF(L15&lt;36,50,IF(L15&lt;60,75,100)))))</f>
        <v/>
      </c>
      <c r="S15" s="5">
        <f>IF(K15&gt;0,ROUND(K15*R15/100,2),"")</f>
        <v/>
      </c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  <c r="O16" s="3" t="n"/>
      <c r="P16" s="5">
        <f>IF(D16&gt;0,D16-K16,"")</f>
        <v/>
      </c>
      <c r="Q16" s="5">
        <f>IF(D16&gt;0,ROUND((D16-K16)/D16*100,1),0)</f>
        <v/>
      </c>
      <c r="R16" s="5">
        <f>IF(L16="","",IF(L16&lt;12,0,IF(L16&lt;24,25,IF(L16&lt;36,50,IF(L16&lt;60,75,100)))))</f>
        <v/>
      </c>
      <c r="S16" s="5">
        <f>IF(K16&gt;0,ROUND(K16*R16/100,2),"")</f>
        <v/>
      </c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3" t="n"/>
      <c r="O17" s="3" t="n"/>
      <c r="P17" s="5">
        <f>IF(D17&gt;0,D17-K17,"")</f>
        <v/>
      </c>
      <c r="Q17" s="5">
        <f>IF(D17&gt;0,ROUND((D17-K17)/D17*100,1),0)</f>
        <v/>
      </c>
      <c r="R17" s="5">
        <f>IF(L17="","",IF(L17&lt;12,0,IF(L17&lt;24,25,IF(L17&lt;36,50,IF(L17&lt;60,75,100)))))</f>
        <v/>
      </c>
      <c r="S17" s="5">
        <f>IF(K17&gt;0,ROUND(K17*R17/100,2),"")</f>
        <v/>
      </c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3" t="n"/>
      <c r="O18" s="3" t="n"/>
      <c r="P18" s="5">
        <f>IF(D18&gt;0,D18-K18,"")</f>
        <v/>
      </c>
      <c r="Q18" s="5">
        <f>IF(D18&gt;0,ROUND((D18-K18)/D18*100,1),0)</f>
        <v/>
      </c>
      <c r="R18" s="5">
        <f>IF(L18="","",IF(L18&lt;12,0,IF(L18&lt;24,25,IF(L18&lt;36,50,IF(L18&lt;60,75,100)))))</f>
        <v/>
      </c>
      <c r="S18" s="5">
        <f>IF(K18&gt;0,ROUND(K18*R18/100,2),"")</f>
        <v/>
      </c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  <c r="O19" s="3" t="n"/>
      <c r="P19" s="5">
        <f>IF(D19&gt;0,D19-K19,"")</f>
        <v/>
      </c>
      <c r="Q19" s="5">
        <f>IF(D19&gt;0,ROUND((D19-K19)/D19*100,1),0)</f>
        <v/>
      </c>
      <c r="R19" s="5">
        <f>IF(L19="","",IF(L19&lt;12,0,IF(L19&lt;24,25,IF(L19&lt;36,50,IF(L19&lt;60,75,100)))))</f>
        <v/>
      </c>
      <c r="S19" s="5">
        <f>IF(K19&gt;0,ROUND(K19*R19/100,2),"")</f>
        <v/>
      </c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  <c r="O20" s="3" t="n"/>
      <c r="P20" s="5">
        <f>IF(D20&gt;0,D20-K20,"")</f>
        <v/>
      </c>
      <c r="Q20" s="5">
        <f>IF(D20&gt;0,ROUND((D20-K20)/D20*100,1),0)</f>
        <v/>
      </c>
      <c r="R20" s="5">
        <f>IF(L20="","",IF(L20&lt;12,0,IF(L20&lt;24,25,IF(L20&lt;36,50,IF(L20&lt;60,75,100)))))</f>
        <v/>
      </c>
      <c r="S20" s="5">
        <f>IF(K20&gt;0,ROUND(K20*R20/100,2),"")</f>
        <v/>
      </c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  <c r="O21" s="3" t="n"/>
      <c r="P21" s="5">
        <f>IF(D21&gt;0,D21-K21,"")</f>
        <v/>
      </c>
      <c r="Q21" s="5">
        <f>IF(D21&gt;0,ROUND((D21-K21)/D21*100,1),0)</f>
        <v/>
      </c>
      <c r="R21" s="5">
        <f>IF(L21="","",IF(L21&lt;12,0,IF(L21&lt;24,25,IF(L21&lt;36,50,IF(L21&lt;60,75,100)))))</f>
        <v/>
      </c>
      <c r="S21" s="5">
        <f>IF(K21&gt;0,ROUND(K21*R21/100,2),"")</f>
        <v/>
      </c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  <c r="O22" s="3" t="n"/>
      <c r="P22" s="5">
        <f>IF(D22&gt;0,D22-K22,"")</f>
        <v/>
      </c>
      <c r="Q22" s="5">
        <f>IF(D22&gt;0,ROUND((D22-K22)/D22*100,1),0)</f>
        <v/>
      </c>
      <c r="R22" s="5">
        <f>IF(L22="","",IF(L22&lt;12,0,IF(L22&lt;24,25,IF(L22&lt;36,50,IF(L22&lt;60,75,100)))))</f>
        <v/>
      </c>
      <c r="S22" s="5">
        <f>IF(K22&gt;0,ROUND(K22*R22/100,2),"")</f>
        <v/>
      </c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  <c r="O23" s="3" t="n"/>
      <c r="P23" s="5">
        <f>IF(D23&gt;0,D23-K23,"")</f>
        <v/>
      </c>
      <c r="Q23" s="5">
        <f>IF(D23&gt;0,ROUND((D23-K23)/D23*100,1),0)</f>
        <v/>
      </c>
      <c r="R23" s="5">
        <f>IF(L23="","",IF(L23&lt;12,0,IF(L23&lt;24,25,IF(L23&lt;36,50,IF(L23&lt;60,75,100)))))</f>
        <v/>
      </c>
      <c r="S23" s="5">
        <f>IF(K23&gt;0,ROUND(K23*R23/100,2),"")</f>
        <v/>
      </c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 t="n"/>
      <c r="P24" s="5">
        <f>IF(D24&gt;0,D24-K24,"")</f>
        <v/>
      </c>
      <c r="Q24" s="5">
        <f>IF(D24&gt;0,ROUND((D24-K24)/D24*100,1),0)</f>
        <v/>
      </c>
      <c r="R24" s="5">
        <f>IF(L24="","",IF(L24&lt;12,0,IF(L24&lt;24,25,IF(L24&lt;36,50,IF(L24&lt;60,75,100)))))</f>
        <v/>
      </c>
      <c r="S24" s="5">
        <f>IF(K24&gt;0,ROUND(K24*R24/100,2),"")</f>
        <v/>
      </c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  <c r="O25" s="3" t="n"/>
      <c r="P25" s="5">
        <f>IF(D25&gt;0,D25-K25,"")</f>
        <v/>
      </c>
      <c r="Q25" s="5">
        <f>IF(D25&gt;0,ROUND((D25-K25)/D25*100,1),0)</f>
        <v/>
      </c>
      <c r="R25" s="5">
        <f>IF(L25="","",IF(L25&lt;12,0,IF(L25&lt;24,25,IF(L25&lt;36,50,IF(L25&lt;60,75,100)))))</f>
        <v/>
      </c>
      <c r="S25" s="5">
        <f>IF(K25&gt;0,ROUND(K25*R25/100,2),"")</f>
        <v/>
      </c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  <c r="O26" s="3" t="n"/>
      <c r="P26" s="5">
        <f>IF(D26&gt;0,D26-K26,"")</f>
        <v/>
      </c>
      <c r="Q26" s="5">
        <f>IF(D26&gt;0,ROUND((D26-K26)/D26*100,1),0)</f>
        <v/>
      </c>
      <c r="R26" s="5">
        <f>IF(L26="","",IF(L26&lt;12,0,IF(L26&lt;24,25,IF(L26&lt;36,50,IF(L26&lt;60,75,100)))))</f>
        <v/>
      </c>
      <c r="S26" s="5">
        <f>IF(K26&gt;0,ROUND(K26*R26/100,2),"")</f>
        <v/>
      </c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  <c r="O27" s="3" t="n"/>
      <c r="P27" s="5">
        <f>IF(D27&gt;0,D27-K27,"")</f>
        <v/>
      </c>
      <c r="Q27" s="5">
        <f>IF(D27&gt;0,ROUND((D27-K27)/D27*100,1),0)</f>
        <v/>
      </c>
      <c r="R27" s="5">
        <f>IF(L27="","",IF(L27&lt;12,0,IF(L27&lt;24,25,IF(L27&lt;36,50,IF(L27&lt;60,75,100)))))</f>
        <v/>
      </c>
      <c r="S27" s="5">
        <f>IF(K27&gt;0,ROUND(K27*R27/100,2),"")</f>
        <v/>
      </c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  <c r="O28" s="3" t="n"/>
      <c r="P28" s="5">
        <f>IF(D28&gt;0,D28-K28,"")</f>
        <v/>
      </c>
      <c r="Q28" s="5">
        <f>IF(D28&gt;0,ROUND((D28-K28)/D28*100,1),0)</f>
        <v/>
      </c>
      <c r="R28" s="5">
        <f>IF(L28="","",IF(L28&lt;12,0,IF(L28&lt;24,25,IF(L28&lt;36,50,IF(L28&lt;60,75,100)))))</f>
        <v/>
      </c>
      <c r="S28" s="5">
        <f>IF(K28&gt;0,ROUND(K28*R28/100,2),"")</f>
        <v/>
      </c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  <c r="N29" s="3" t="n"/>
      <c r="O29" s="3" t="n"/>
      <c r="P29" s="5">
        <f>IF(D29&gt;0,D29-K29,"")</f>
        <v/>
      </c>
      <c r="Q29" s="5">
        <f>IF(D29&gt;0,ROUND((D29-K29)/D29*100,1),0)</f>
        <v/>
      </c>
      <c r="R29" s="5">
        <f>IF(L29="","",IF(L29&lt;12,0,IF(L29&lt;24,25,IF(L29&lt;36,50,IF(L29&lt;60,75,100)))))</f>
        <v/>
      </c>
      <c r="S29" s="5">
        <f>IF(K29&gt;0,ROUND(K29*R29/100,2),"")</f>
        <v/>
      </c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  <c r="N30" s="3" t="n"/>
      <c r="O30" s="3" t="n"/>
      <c r="P30" s="5">
        <f>IF(D30&gt;0,D30-K30,"")</f>
        <v/>
      </c>
      <c r="Q30" s="5">
        <f>IF(D30&gt;0,ROUND((D30-K30)/D30*100,1),0)</f>
        <v/>
      </c>
      <c r="R30" s="5">
        <f>IF(L30="","",IF(L30&lt;12,0,IF(L30&lt;24,25,IF(L30&lt;36,50,IF(L30&lt;60,75,100)))))</f>
        <v/>
      </c>
      <c r="S30" s="5">
        <f>IF(K30&gt;0,ROUND(K30*R30/100,2),"")</f>
        <v/>
      </c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  <c r="N31" s="3" t="n"/>
      <c r="O31" s="3" t="n"/>
      <c r="P31" s="5">
        <f>IF(D31&gt;0,D31-K31,"")</f>
        <v/>
      </c>
      <c r="Q31" s="5">
        <f>IF(D31&gt;0,ROUND((D31-K31)/D31*100,1),0)</f>
        <v/>
      </c>
      <c r="R31" s="5">
        <f>IF(L31="","",IF(L31&lt;12,0,IF(L31&lt;24,25,IF(L31&lt;36,50,IF(L31&lt;60,75,100)))))</f>
        <v/>
      </c>
      <c r="S31" s="5">
        <f>IF(K31&gt;0,ROUND(K31*R31/100,2),"")</f>
        <v/>
      </c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  <c r="N32" s="3" t="n"/>
      <c r="O32" s="3" t="n"/>
      <c r="P32" s="5">
        <f>IF(D32&gt;0,D32-K32,"")</f>
        <v/>
      </c>
      <c r="Q32" s="5">
        <f>IF(D32&gt;0,ROUND((D32-K32)/D32*100,1),0)</f>
        <v/>
      </c>
      <c r="R32" s="5">
        <f>IF(L32="","",IF(L32&lt;12,0,IF(L32&lt;24,25,IF(L32&lt;36,50,IF(L32&lt;60,75,100)))))</f>
        <v/>
      </c>
      <c r="S32" s="5">
        <f>IF(K32&gt;0,ROUND(K32*R32/100,2),"")</f>
        <v/>
      </c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  <c r="O33" s="3" t="n"/>
      <c r="P33" s="5">
        <f>IF(D33&gt;0,D33-K33,"")</f>
        <v/>
      </c>
      <c r="Q33" s="5">
        <f>IF(D33&gt;0,ROUND((D33-K33)/D33*100,1),0)</f>
        <v/>
      </c>
      <c r="R33" s="5">
        <f>IF(L33="","",IF(L33&lt;12,0,IF(L33&lt;24,25,IF(L33&lt;36,50,IF(L33&lt;60,75,100)))))</f>
        <v/>
      </c>
      <c r="S33" s="5">
        <f>IF(K33&gt;0,ROUND(K33*R33/100,2),"")</f>
        <v/>
      </c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  <c r="N34" s="3" t="n"/>
      <c r="O34" s="3" t="n"/>
      <c r="P34" s="5">
        <f>IF(D34&gt;0,D34-K34,"")</f>
        <v/>
      </c>
      <c r="Q34" s="5">
        <f>IF(D34&gt;0,ROUND((D34-K34)/D34*100,1),0)</f>
        <v/>
      </c>
      <c r="R34" s="5">
        <f>IF(L34="","",IF(L34&lt;12,0,IF(L34&lt;24,25,IF(L34&lt;36,50,IF(L34&lt;60,75,100)))))</f>
        <v/>
      </c>
      <c r="S34" s="5">
        <f>IF(K34&gt;0,ROUND(K34*R34/100,2),"")</f>
        <v/>
      </c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  <c r="N35" s="3" t="n"/>
      <c r="O35" s="3" t="n"/>
      <c r="P35" s="5">
        <f>IF(D35&gt;0,D35-K35,"")</f>
        <v/>
      </c>
      <c r="Q35" s="5">
        <f>IF(D35&gt;0,ROUND((D35-K35)/D35*100,1),0)</f>
        <v/>
      </c>
      <c r="R35" s="5">
        <f>IF(L35="","",IF(L35&lt;12,0,IF(L35&lt;24,25,IF(L35&lt;36,50,IF(L35&lt;60,75,100)))))</f>
        <v/>
      </c>
      <c r="S35" s="5">
        <f>IF(K35&gt;0,ROUND(K35*R35/100,2),"")</f>
        <v/>
      </c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  <c r="N36" s="3" t="n"/>
      <c r="O36" s="3" t="n"/>
      <c r="P36" s="5">
        <f>IF(D36&gt;0,D36-K36,"")</f>
        <v/>
      </c>
      <c r="Q36" s="5">
        <f>IF(D36&gt;0,ROUND((D36-K36)/D36*100,1),0)</f>
        <v/>
      </c>
      <c r="R36" s="5">
        <f>IF(L36="","",IF(L36&lt;12,0,IF(L36&lt;24,25,IF(L36&lt;36,50,IF(L36&lt;60,75,100)))))</f>
        <v/>
      </c>
      <c r="S36" s="5">
        <f>IF(K36&gt;0,ROUND(K36*R36/100,2),"")</f>
        <v/>
      </c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  <c r="N37" s="3" t="n"/>
      <c r="O37" s="3" t="n"/>
      <c r="P37" s="5">
        <f>IF(D37&gt;0,D37-K37,"")</f>
        <v/>
      </c>
      <c r="Q37" s="5">
        <f>IF(D37&gt;0,ROUND((D37-K37)/D37*100,1),0)</f>
        <v/>
      </c>
      <c r="R37" s="5">
        <f>IF(L37="","",IF(L37&lt;12,0,IF(L37&lt;24,25,IF(L37&lt;36,50,IF(L37&lt;60,75,100)))))</f>
        <v/>
      </c>
      <c r="S37" s="5">
        <f>IF(K37&gt;0,ROUND(K37*R37/100,2),"")</f>
        <v/>
      </c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  <c r="N38" s="3" t="n"/>
      <c r="O38" s="3" t="n"/>
      <c r="P38" s="5">
        <f>IF(D38&gt;0,D38-K38,"")</f>
        <v/>
      </c>
      <c r="Q38" s="5">
        <f>IF(D38&gt;0,ROUND((D38-K38)/D38*100,1),0)</f>
        <v/>
      </c>
      <c r="R38" s="5">
        <f>IF(L38="","",IF(L38&lt;12,0,IF(L38&lt;24,25,IF(L38&lt;36,50,IF(L38&lt;60,75,100)))))</f>
        <v/>
      </c>
      <c r="S38" s="5">
        <f>IF(K38&gt;0,ROUND(K38*R38/100,2),"")</f>
        <v/>
      </c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  <c r="N39" s="3" t="n"/>
      <c r="O39" s="3" t="n"/>
      <c r="P39" s="5">
        <f>IF(D39&gt;0,D39-K39,"")</f>
        <v/>
      </c>
      <c r="Q39" s="5">
        <f>IF(D39&gt;0,ROUND((D39-K39)/D39*100,1),0)</f>
        <v/>
      </c>
      <c r="R39" s="5">
        <f>IF(L39="","",IF(L39&lt;12,0,IF(L39&lt;24,25,IF(L39&lt;36,50,IF(L39&lt;60,75,100)))))</f>
        <v/>
      </c>
      <c r="S39" s="5">
        <f>IF(K39&gt;0,ROUND(K39*R39/100,2),"")</f>
        <v/>
      </c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  <c r="N40" s="3" t="n"/>
      <c r="O40" s="3" t="n"/>
      <c r="P40" s="5">
        <f>IF(D40&gt;0,D40-K40,"")</f>
        <v/>
      </c>
      <c r="Q40" s="5">
        <f>IF(D40&gt;0,ROUND((D40-K40)/D40*100,1),0)</f>
        <v/>
      </c>
      <c r="R40" s="5">
        <f>IF(L40="","",IF(L40&lt;12,0,IF(L40&lt;24,25,IF(L40&lt;36,50,IF(L40&lt;60,75,100)))))</f>
        <v/>
      </c>
      <c r="S40" s="5">
        <f>IF(K40&gt;0,ROUND(K40*R40/100,2),"")</f>
        <v/>
      </c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  <c r="N41" s="3" t="n"/>
      <c r="O41" s="3" t="n"/>
      <c r="P41" s="5">
        <f>IF(D41&gt;0,D41-K41,"")</f>
        <v/>
      </c>
      <c r="Q41" s="5">
        <f>IF(D41&gt;0,ROUND((D41-K41)/D41*100,1),0)</f>
        <v/>
      </c>
      <c r="R41" s="5">
        <f>IF(L41="","",IF(L41&lt;12,0,IF(L41&lt;24,25,IF(L41&lt;36,50,IF(L41&lt;60,75,100)))))</f>
        <v/>
      </c>
      <c r="S41" s="5">
        <f>IF(K41&gt;0,ROUND(K41*R41/100,2),"")</f>
        <v/>
      </c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  <c r="N42" s="3" t="n"/>
      <c r="O42" s="3" t="n"/>
      <c r="P42" s="5">
        <f>IF(D42&gt;0,D42-K42,"")</f>
        <v/>
      </c>
      <c r="Q42" s="5">
        <f>IF(D42&gt;0,ROUND((D42-K42)/D42*100,1),0)</f>
        <v/>
      </c>
      <c r="R42" s="5">
        <f>IF(L42="","",IF(L42&lt;12,0,IF(L42&lt;24,25,IF(L42&lt;36,50,IF(L42&lt;60,75,100)))))</f>
        <v/>
      </c>
      <c r="S42" s="5">
        <f>IF(K42&gt;0,ROUND(K42*R42/100,2),"")</f>
        <v/>
      </c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  <c r="N43" s="3" t="n"/>
      <c r="O43" s="3" t="n"/>
      <c r="P43" s="5">
        <f>IF(D43&gt;0,D43-K43,"")</f>
        <v/>
      </c>
      <c r="Q43" s="5">
        <f>IF(D43&gt;0,ROUND((D43-K43)/D43*100,1),0)</f>
        <v/>
      </c>
      <c r="R43" s="5">
        <f>IF(L43="","",IF(L43&lt;12,0,IF(L43&lt;24,25,IF(L43&lt;36,50,IF(L43&lt;60,75,100)))))</f>
        <v/>
      </c>
      <c r="S43" s="5">
        <f>IF(K43&gt;0,ROUND(K43*R43/100,2),"")</f>
        <v/>
      </c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  <c r="N44" s="3" t="n"/>
      <c r="O44" s="3" t="n"/>
      <c r="P44" s="5">
        <f>IF(D44&gt;0,D44-K44,"")</f>
        <v/>
      </c>
      <c r="Q44" s="5">
        <f>IF(D44&gt;0,ROUND((D44-K44)/D44*100,1),0)</f>
        <v/>
      </c>
      <c r="R44" s="5">
        <f>IF(L44="","",IF(L44&lt;12,0,IF(L44&lt;24,25,IF(L44&lt;36,50,IF(L44&lt;60,75,100)))))</f>
        <v/>
      </c>
      <c r="S44" s="5">
        <f>IF(K44&gt;0,ROUND(K44*R44/100,2),"")</f>
        <v/>
      </c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  <c r="N45" s="3" t="n"/>
      <c r="O45" s="3" t="n"/>
      <c r="P45" s="5">
        <f>IF(D45&gt;0,D45-K45,"")</f>
        <v/>
      </c>
      <c r="Q45" s="5">
        <f>IF(D45&gt;0,ROUND((D45-K45)/D45*100,1),0)</f>
        <v/>
      </c>
      <c r="R45" s="5">
        <f>IF(L45="","",IF(L45&lt;12,0,IF(L45&lt;24,25,IF(L45&lt;36,50,IF(L45&lt;60,75,100)))))</f>
        <v/>
      </c>
      <c r="S45" s="5">
        <f>IF(K45&gt;0,ROUND(K45*R45/100,2),"")</f>
        <v/>
      </c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  <c r="N46" s="3" t="n"/>
      <c r="O46" s="3" t="n"/>
      <c r="P46" s="5">
        <f>IF(D46&gt;0,D46-K46,"")</f>
        <v/>
      </c>
      <c r="Q46" s="5">
        <f>IF(D46&gt;0,ROUND((D46-K46)/D46*100,1),0)</f>
        <v/>
      </c>
      <c r="R46" s="5">
        <f>IF(L46="","",IF(L46&lt;12,0,IF(L46&lt;24,25,IF(L46&lt;36,50,IF(L46&lt;60,75,100)))))</f>
        <v/>
      </c>
      <c r="S46" s="5">
        <f>IF(K46&gt;0,ROUND(K46*R46/100,2),"")</f>
        <v/>
      </c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  <c r="N47" s="3" t="n"/>
      <c r="O47" s="3" t="n"/>
      <c r="P47" s="5">
        <f>IF(D47&gt;0,D47-K47,"")</f>
        <v/>
      </c>
      <c r="Q47" s="5">
        <f>IF(D47&gt;0,ROUND((D47-K47)/D47*100,1),0)</f>
        <v/>
      </c>
      <c r="R47" s="5">
        <f>IF(L47="","",IF(L47&lt;12,0,IF(L47&lt;24,25,IF(L47&lt;36,50,IF(L47&lt;60,75,100)))))</f>
        <v/>
      </c>
      <c r="S47" s="5">
        <f>IF(K47&gt;0,ROUND(K47*R47/100,2),"")</f>
        <v/>
      </c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  <c r="N48" s="3" t="n"/>
      <c r="O48" s="3" t="n"/>
      <c r="P48" s="5">
        <f>IF(D48&gt;0,D48-K48,"")</f>
        <v/>
      </c>
      <c r="Q48" s="5">
        <f>IF(D48&gt;0,ROUND((D48-K48)/D48*100,1),0)</f>
        <v/>
      </c>
      <c r="R48" s="5">
        <f>IF(L48="","",IF(L48&lt;12,0,IF(L48&lt;24,25,IF(L48&lt;36,50,IF(L48&lt;60,75,100)))))</f>
        <v/>
      </c>
      <c r="S48" s="5">
        <f>IF(K48&gt;0,ROUND(K48*R48/100,2),"")</f>
        <v/>
      </c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  <c r="N49" s="3" t="n"/>
      <c r="O49" s="3" t="n"/>
      <c r="P49" s="5">
        <f>IF(D49&gt;0,D49-K49,"")</f>
        <v/>
      </c>
      <c r="Q49" s="5">
        <f>IF(D49&gt;0,ROUND((D49-K49)/D49*100,1),0)</f>
        <v/>
      </c>
      <c r="R49" s="5">
        <f>IF(L49="","",IF(L49&lt;12,0,IF(L49&lt;24,25,IF(L49&lt;36,50,IF(L49&lt;60,75,100)))))</f>
        <v/>
      </c>
      <c r="S49" s="5">
        <f>IF(K49&gt;0,ROUND(K49*R49/100,2),"")</f>
        <v/>
      </c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  <c r="O50" s="3" t="n"/>
      <c r="P50" s="5">
        <f>IF(D50&gt;0,D50-K50,"")</f>
        <v/>
      </c>
      <c r="Q50" s="5">
        <f>IF(D50&gt;0,ROUND((D50-K50)/D50*100,1),0)</f>
        <v/>
      </c>
      <c r="R50" s="5">
        <f>IF(L50="","",IF(L50&lt;12,0,IF(L50&lt;24,25,IF(L50&lt;36,50,IF(L50&lt;60,75,100)))))</f>
        <v/>
      </c>
      <c r="S50" s="5">
        <f>IF(K50&gt;0,ROUND(K50*R50/100,2),"")</f>
        <v/>
      </c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  <c r="N51" s="3" t="n"/>
      <c r="O51" s="3" t="n"/>
      <c r="P51" s="5">
        <f>IF(D51&gt;0,D51-K51,"")</f>
        <v/>
      </c>
      <c r="Q51" s="5">
        <f>IF(D51&gt;0,ROUND((D51-K51)/D51*100,1),0)</f>
        <v/>
      </c>
      <c r="R51" s="5">
        <f>IF(L51="","",IF(L51&lt;12,0,IF(L51&lt;24,25,IF(L51&lt;36,50,IF(L51&lt;60,75,100)))))</f>
        <v/>
      </c>
      <c r="S51" s="5">
        <f>IF(K51&gt;0,ROUND(K51*R51/100,2),"")</f>
        <v/>
      </c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  <c r="O52" s="3" t="n"/>
      <c r="P52" s="5">
        <f>IF(D52&gt;0,D52-K52,"")</f>
        <v/>
      </c>
      <c r="Q52" s="5">
        <f>IF(D52&gt;0,ROUND((D52-K52)/D52*100,1),0)</f>
        <v/>
      </c>
      <c r="R52" s="5">
        <f>IF(L52="","",IF(L52&lt;12,0,IF(L52&lt;24,25,IF(L52&lt;36,50,IF(L52&lt;60,75,100)))))</f>
        <v/>
      </c>
      <c r="S52" s="5">
        <f>IF(K52&gt;0,ROUND(K52*R52/100,2),"")</f>
        <v/>
      </c>
    </row>
  </sheetData>
  <dataValidations count="4">
    <dataValidation sqref="I2:I52" showDropDown="0" showInputMessage="0" showErrorMessage="1" allowBlank="1" errorTitle="Validation" error="Valeur non autorisée" type="list">
      <formula1>"Virement,Prélèvement,Chèque"</formula1>
    </dataValidation>
    <dataValidation sqref="J2:J52" showDropDown="0" showInputMessage="0" showErrorMessage="1" allowBlank="1" errorTitle="Validation" error="Valeur non autorisée" type="list">
      <formula1>"En cours,Soldé,En défaut"</formula1>
    </dataValidation>
    <dataValidation sqref="M2:M52" showDropDown="0" showInputMessage="0" showErrorMessage="1" allowBlank="1" errorTitle="Validation" error="Valeur non autorisée" type="list">
      <formula1>"Oui,Non"</formula1>
    </dataValidation>
    <dataValidation sqref="O2:O52" showDropDown="0" showInputMessage="0" showErrorMessage="1" allowBlank="1" errorTitle="Validation" error="Valeur non autorisée" type="list">
      <formula1>"&lt; 12 mois,12 à 24 mois,24 à 36 mois,36 à 60 mois,&gt; 60 mois"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6" customWidth="1" min="3" max="3"/>
    <col width="20" customWidth="1" min="4" max="4"/>
    <col width="14" customWidth="1" min="5" max="5"/>
    <col width="10" customWidth="1" min="6" max="6"/>
    <col width="8" customWidth="1" min="7" max="7"/>
    <col width="14" customWidth="1" min="8" max="8"/>
    <col width="14" customWidth="1" min="9" max="9"/>
    <col width="12" customWidth="1" min="10" max="10"/>
    <col width="22" customWidth="1" min="11" max="11"/>
    <col width="20" customWidth="1" min="12" max="12"/>
    <col width="30" customWidth="1" min="13" max="13"/>
  </cols>
  <sheetData>
    <row r="1" ht="30" customHeight="1">
      <c r="A1" s="1" t="inlineStr">
        <is>
          <t>ID_Mouvement</t>
        </is>
      </c>
      <c r="B1" s="1" t="inlineStr">
        <is>
          <t>ID_Prêt</t>
        </is>
      </c>
      <c r="C1" s="1" t="inlineStr">
        <is>
          <t>ID_Bénéficiaire</t>
        </is>
      </c>
      <c r="D1" s="1" t="inlineStr">
        <is>
          <t>Nom Bénéficiaire</t>
        </is>
      </c>
      <c r="E1" s="1" t="inlineStr">
        <is>
          <t>Date</t>
        </is>
      </c>
      <c r="F1" s="1" t="inlineStr">
        <is>
          <t>Année</t>
        </is>
      </c>
      <c r="G1" s="1" t="inlineStr">
        <is>
          <t>Mois</t>
        </is>
      </c>
      <c r="H1" s="1" t="inlineStr">
        <is>
          <t>Type</t>
        </is>
      </c>
      <c r="I1" s="1" t="inlineStr">
        <is>
          <t>Montant (€)</t>
        </is>
      </c>
      <c r="J1" s="1" t="inlineStr">
        <is>
          <t>Méthode</t>
        </is>
      </c>
      <c r="K1" s="1" t="inlineStr">
        <is>
          <t>Imputation FIFO (ID Prêt)</t>
        </is>
      </c>
      <c r="L1" s="1" t="inlineStr">
        <is>
          <t>Encours après mouvement</t>
        </is>
      </c>
      <c r="M1" s="1" t="inlineStr">
        <is>
          <t>Commentaire</t>
        </is>
      </c>
    </row>
    <row r="2">
      <c r="A2" s="2" t="inlineStr">
        <is>
          <t>M001</t>
        </is>
      </c>
      <c r="B2" s="2" t="inlineStr">
        <is>
          <t>P001</t>
        </is>
      </c>
      <c r="C2" s="2" t="inlineStr">
        <is>
          <t>BEN001</t>
        </is>
      </c>
      <c r="D2" s="2" t="inlineStr">
        <is>
          <t>DUPONT Martin</t>
        </is>
      </c>
      <c r="E2" s="2" t="inlineStr">
        <is>
          <t>15/03/2019</t>
        </is>
      </c>
      <c r="F2" s="2" t="n">
        <v>2019</v>
      </c>
      <c r="G2" s="2" t="n">
        <v>3</v>
      </c>
      <c r="H2" s="2" t="inlineStr">
        <is>
          <t>Octroi</t>
        </is>
      </c>
      <c r="I2" s="2" t="n">
        <v>10000</v>
      </c>
      <c r="J2" s="2" t="inlineStr">
        <is>
          <t>Virement</t>
        </is>
      </c>
      <c r="K2" s="2" t="inlineStr">
        <is>
          <t>P001</t>
        </is>
      </c>
      <c r="L2" s="2" t="n">
        <v>10000</v>
      </c>
      <c r="M2" s="2" t="inlineStr">
        <is>
          <t>Octroi initial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</row>
  </sheetData>
  <dataValidations count="2">
    <dataValidation sqref="H2:H52" showDropDown="0" showInputMessage="0" showErrorMessage="1" allowBlank="1" errorTitle="Validation" error="Valeur non autorisée" type="list">
      <formula1>"Octroi,Remboursement"</formula1>
    </dataValidation>
    <dataValidation sqref="J2:J52" showDropDown="0" showInputMessage="0" showErrorMessage="1" allowBlank="1" errorTitle="Validation" error="Valeur non autorisée" type="list">
      <formula1>"Virement,Prélèvement,Chèque"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4" customWidth="1" min="4" max="4"/>
    <col width="16" customWidth="1" min="5" max="5"/>
    <col width="18" customWidth="1" min="6" max="6"/>
    <col width="22" customWidth="1" min="7" max="7"/>
    <col width="20" customWidth="1" min="8" max="8"/>
    <col width="20" customWidth="1" min="9" max="9"/>
    <col width="35" customWidth="1" min="10" max="10"/>
    <col width="20" customWidth="1" min="11" max="11"/>
    <col width="20" customWidth="1" min="12" max="12"/>
    <col width="14" customWidth="1" min="13" max="13"/>
  </cols>
  <sheetData>
    <row r="1" ht="30" customHeight="1">
      <c r="A1" s="1" t="inlineStr">
        <is>
          <t>ID_Prêt</t>
        </is>
      </c>
      <c r="B1" s="1" t="inlineStr">
        <is>
          <t>Nom Bénéficiaire</t>
        </is>
      </c>
      <c r="C1" s="1" t="inlineStr">
        <is>
          <t>Encours (€)</t>
        </is>
      </c>
      <c r="D1" s="1" t="inlineStr">
        <is>
          <t>Ancienneté sans remb. (mois)</t>
        </is>
      </c>
      <c r="E1" s="1" t="inlineStr">
        <is>
          <t>Tranche</t>
        </is>
      </c>
      <c r="F1" s="1" t="inlineStr">
        <is>
          <t>Taux provision (%)</t>
        </is>
      </c>
      <c r="G1" s="1" t="inlineStr">
        <is>
          <t>Montant provision auto (€)</t>
        </is>
      </c>
      <c r="H1" s="1" t="inlineStr">
        <is>
          <t>Provision manuelle (€)</t>
        </is>
      </c>
      <c r="I1" s="1" t="inlineStr">
        <is>
          <t>Provision retenue (€)</t>
        </is>
      </c>
      <c r="J1" s="1" t="inlineStr">
        <is>
          <t>Motif</t>
        </is>
      </c>
      <c r="K1" s="1" t="inlineStr">
        <is>
          <t>Date dernière révision</t>
        </is>
      </c>
      <c r="L1" s="1" t="inlineStr">
        <is>
          <t>Écart auto vs manuel (€)</t>
        </is>
      </c>
      <c r="M1" s="1" t="inlineStr">
        <is>
          <t>Taux retenu (%)</t>
        </is>
      </c>
    </row>
    <row r="2">
      <c r="A2" s="2" t="inlineStr">
        <is>
          <t>P006</t>
        </is>
      </c>
      <c r="B2" s="2" t="inlineStr">
        <is>
          <t>MOREAU Jean-Luc</t>
        </is>
      </c>
      <c r="C2" s="2" t="n">
        <v>9500</v>
      </c>
      <c r="D2" s="2" t="n">
        <v>69</v>
      </c>
      <c r="E2" s="2" t="inlineStr">
        <is>
          <t>&gt; 60 mois</t>
        </is>
      </c>
      <c r="F2" s="2" t="n">
        <v>75</v>
      </c>
      <c r="G2" s="2" t="n">
        <v>7125</v>
      </c>
      <c r="H2" s="2" t="n">
        <v>5000</v>
      </c>
      <c r="I2" s="2" t="n">
        <v>5000</v>
      </c>
      <c r="J2" s="2" t="inlineStr">
        <is>
          <t>Décision CA - situation suivie</t>
        </is>
      </c>
      <c r="K2" s="2" t="inlineStr">
        <is>
          <t>01/06/2025</t>
        </is>
      </c>
      <c r="L2" s="4">
        <f>G2-H2</f>
        <v/>
      </c>
      <c r="M2" s="4">
        <f>IF(C2&gt;0,ROUND(I2/C2*100,1),0)</f>
        <v/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5">
        <f>IF(G3&lt;&gt;"",G3-H3,"")</f>
        <v/>
      </c>
      <c r="M3" s="5">
        <f>IF(C3&gt;0,ROUND(I3/C3*100,1),"")</f>
        <v/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5">
        <f>IF(G4&lt;&gt;"",G4-H4,"")</f>
        <v/>
      </c>
      <c r="M4" s="5">
        <f>IF(C4&gt;0,ROUND(I4/C4*100,1),"")</f>
        <v/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5">
        <f>IF(G5&lt;&gt;"",G5-H5,"")</f>
        <v/>
      </c>
      <c r="M5" s="5">
        <f>IF(C5&gt;0,ROUND(I5/C5*100,1),"")</f>
        <v/>
      </c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5">
        <f>IF(G6&lt;&gt;"",G6-H6,"")</f>
        <v/>
      </c>
      <c r="M6" s="5">
        <f>IF(C6&gt;0,ROUND(I6/C6*100,1),"")</f>
        <v/>
      </c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5">
        <f>IF(G7&lt;&gt;"",G7-H7,"")</f>
        <v/>
      </c>
      <c r="M7" s="5">
        <f>IF(C7&gt;0,ROUND(I7/C7*100,1),"")</f>
        <v/>
      </c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5">
        <f>IF(G8&lt;&gt;"",G8-H8,"")</f>
        <v/>
      </c>
      <c r="M8" s="5">
        <f>IF(C8&gt;0,ROUND(I8/C8*100,1),"")</f>
        <v/>
      </c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5">
        <f>IF(G9&lt;&gt;"",G9-H9,"")</f>
        <v/>
      </c>
      <c r="M9" s="5">
        <f>IF(C9&gt;0,ROUND(I9/C9*100,1),"")</f>
        <v/>
      </c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5">
        <f>IF(G10&lt;&gt;"",G10-H10,"")</f>
        <v/>
      </c>
      <c r="M10" s="5">
        <f>IF(C10&gt;0,ROUND(I10/C10*100,1),"")</f>
        <v/>
      </c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5">
        <f>IF(G11&lt;&gt;"",G11-H11,"")</f>
        <v/>
      </c>
      <c r="M11" s="5">
        <f>IF(C11&gt;0,ROUND(I11/C11*100,1),"")</f>
        <v/>
      </c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5">
        <f>IF(G12&lt;&gt;"",G12-H12,"")</f>
        <v/>
      </c>
      <c r="M12" s="5">
        <f>IF(C12&gt;0,ROUND(I12/C12*100,1),"")</f>
        <v/>
      </c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5">
        <f>IF(G13&lt;&gt;"",G13-H13,"")</f>
        <v/>
      </c>
      <c r="M13" s="5">
        <f>IF(C13&gt;0,ROUND(I13/C13*100,1),"")</f>
        <v/>
      </c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5">
        <f>IF(G14&lt;&gt;"",G14-H14,"")</f>
        <v/>
      </c>
      <c r="M14" s="5">
        <f>IF(C14&gt;0,ROUND(I14/C14*100,1),"")</f>
        <v/>
      </c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5">
        <f>IF(G15&lt;&gt;"",G15-H15,"")</f>
        <v/>
      </c>
      <c r="M15" s="5">
        <f>IF(C15&gt;0,ROUND(I15/C15*100,1),"")</f>
        <v/>
      </c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5">
        <f>IF(G16&lt;&gt;"",G16-H16,"")</f>
        <v/>
      </c>
      <c r="M16" s="5">
        <f>IF(C16&gt;0,ROUND(I16/C16*100,1),"")</f>
        <v/>
      </c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5">
        <f>IF(G17&lt;&gt;"",G17-H17,"")</f>
        <v/>
      </c>
      <c r="M17" s="5">
        <f>IF(C17&gt;0,ROUND(I17/C17*100,1),"")</f>
        <v/>
      </c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5">
        <f>IF(G18&lt;&gt;"",G18-H18,"")</f>
        <v/>
      </c>
      <c r="M18" s="5">
        <f>IF(C18&gt;0,ROUND(I18/C18*100,1),"")</f>
        <v/>
      </c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5">
        <f>IF(G19&lt;&gt;"",G19-H19,"")</f>
        <v/>
      </c>
      <c r="M19" s="5">
        <f>IF(C19&gt;0,ROUND(I19/C19*100,1),"")</f>
        <v/>
      </c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5">
        <f>IF(G20&lt;&gt;"",G20-H20,"")</f>
        <v/>
      </c>
      <c r="M20" s="5">
        <f>IF(C20&gt;0,ROUND(I20/C20*100,1),"")</f>
        <v/>
      </c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5">
        <f>IF(G21&lt;&gt;"",G21-H21,"")</f>
        <v/>
      </c>
      <c r="M21" s="5">
        <f>IF(C21&gt;0,ROUND(I21/C21*100,1),"")</f>
        <v/>
      </c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5">
        <f>IF(G22&lt;&gt;"",G22-H22,"")</f>
        <v/>
      </c>
      <c r="M22" s="5">
        <f>IF(C22&gt;0,ROUND(I22/C22*100,1),"")</f>
        <v/>
      </c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5">
        <f>IF(G23&lt;&gt;"",G23-H23,"")</f>
        <v/>
      </c>
      <c r="M23" s="5">
        <f>IF(C23&gt;0,ROUND(I23/C23*100,1),"")</f>
        <v/>
      </c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5">
        <f>IF(G24&lt;&gt;"",G24-H24,"")</f>
        <v/>
      </c>
      <c r="M24" s="5">
        <f>IF(C24&gt;0,ROUND(I24/C24*100,1),"")</f>
        <v/>
      </c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5">
        <f>IF(G25&lt;&gt;"",G25-H25,"")</f>
        <v/>
      </c>
      <c r="M25" s="5">
        <f>IF(C25&gt;0,ROUND(I25/C25*100,1),"")</f>
        <v/>
      </c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5">
        <f>IF(G26&lt;&gt;"",G26-H26,"")</f>
        <v/>
      </c>
      <c r="M26" s="5">
        <f>IF(C26&gt;0,ROUND(I26/C26*100,1),"")</f>
        <v/>
      </c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5">
        <f>IF(G27&lt;&gt;"",G27-H27,"")</f>
        <v/>
      </c>
      <c r="M27" s="5">
        <f>IF(C27&gt;0,ROUND(I27/C27*100,1),"")</f>
        <v/>
      </c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5">
        <f>IF(G28&lt;&gt;"",G28-H28,"")</f>
        <v/>
      </c>
      <c r="M28" s="5">
        <f>IF(C28&gt;0,ROUND(I28/C28*100,1),"")</f>
        <v/>
      </c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5">
        <f>IF(G29&lt;&gt;"",G29-H29,"")</f>
        <v/>
      </c>
      <c r="M29" s="5">
        <f>IF(C29&gt;0,ROUND(I29/C29*100,1),"")</f>
        <v/>
      </c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5">
        <f>IF(G30&lt;&gt;"",G30-H30,"")</f>
        <v/>
      </c>
      <c r="M30" s="5">
        <f>IF(C30&gt;0,ROUND(I30/C30*100,1),"")</f>
        <v/>
      </c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5">
        <f>IF(G31&lt;&gt;"",G31-H31,"")</f>
        <v/>
      </c>
      <c r="M31" s="5">
        <f>IF(C31&gt;0,ROUND(I31/C31*100,1),"")</f>
        <v/>
      </c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5">
        <f>IF(G32&lt;&gt;"",G32-H32,"")</f>
        <v/>
      </c>
      <c r="M32" s="5">
        <f>IF(C32&gt;0,ROUND(I32/C32*100,1),"")</f>
        <v/>
      </c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5">
        <f>IF(G33&lt;&gt;"",G33-H33,"")</f>
        <v/>
      </c>
      <c r="M33" s="5">
        <f>IF(C33&gt;0,ROUND(I33/C33*100,1),"")</f>
        <v/>
      </c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5">
        <f>IF(G34&lt;&gt;"",G34-H34,"")</f>
        <v/>
      </c>
      <c r="M34" s="5">
        <f>IF(C34&gt;0,ROUND(I34/C34*100,1),"")</f>
        <v/>
      </c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5">
        <f>IF(G35&lt;&gt;"",G35-H35,"")</f>
        <v/>
      </c>
      <c r="M35" s="5">
        <f>IF(C35&gt;0,ROUND(I35/C35*100,1),"")</f>
        <v/>
      </c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5">
        <f>IF(G36&lt;&gt;"",G36-H36,"")</f>
        <v/>
      </c>
      <c r="M36" s="5">
        <f>IF(C36&gt;0,ROUND(I36/C36*100,1),"")</f>
        <v/>
      </c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5">
        <f>IF(G37&lt;&gt;"",G37-H37,"")</f>
        <v/>
      </c>
      <c r="M37" s="5">
        <f>IF(C37&gt;0,ROUND(I37/C37*100,1),"")</f>
        <v/>
      </c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5">
        <f>IF(G38&lt;&gt;"",G38-H38,"")</f>
        <v/>
      </c>
      <c r="M38" s="5">
        <f>IF(C38&gt;0,ROUND(I38/C38*100,1),"")</f>
        <v/>
      </c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5">
        <f>IF(G39&lt;&gt;"",G39-H39,"")</f>
        <v/>
      </c>
      <c r="M39" s="5">
        <f>IF(C39&gt;0,ROUND(I39/C39*100,1),"")</f>
        <v/>
      </c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5">
        <f>IF(G40&lt;&gt;"",G40-H40,"")</f>
        <v/>
      </c>
      <c r="M40" s="5">
        <f>IF(C40&gt;0,ROUND(I40/C40*100,1),"")</f>
        <v/>
      </c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5">
        <f>IF(G41&lt;&gt;"",G41-H41,"")</f>
        <v/>
      </c>
      <c r="M41" s="5">
        <f>IF(C41&gt;0,ROUND(I41/C41*100,1),"")</f>
        <v/>
      </c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5">
        <f>IF(G42&lt;&gt;"",G42-H42,"")</f>
        <v/>
      </c>
      <c r="M42" s="5">
        <f>IF(C42&gt;0,ROUND(I42/C42*100,1),"")</f>
        <v/>
      </c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5">
        <f>IF(G43&lt;&gt;"",G43-H43,"")</f>
        <v/>
      </c>
      <c r="M43" s="5">
        <f>IF(C43&gt;0,ROUND(I43/C43*100,1),"")</f>
        <v/>
      </c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5">
        <f>IF(G44&lt;&gt;"",G44-H44,"")</f>
        <v/>
      </c>
      <c r="M44" s="5">
        <f>IF(C44&gt;0,ROUND(I44/C44*100,1),"")</f>
        <v/>
      </c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5">
        <f>IF(G45&lt;&gt;"",G45-H45,"")</f>
        <v/>
      </c>
      <c r="M45" s="5">
        <f>IF(C45&gt;0,ROUND(I45/C45*100,1),"")</f>
        <v/>
      </c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5">
        <f>IF(G46&lt;&gt;"",G46-H46,"")</f>
        <v/>
      </c>
      <c r="M46" s="5">
        <f>IF(C46&gt;0,ROUND(I46/C46*100,1),"")</f>
        <v/>
      </c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5">
        <f>IF(G47&lt;&gt;"",G47-H47,"")</f>
        <v/>
      </c>
      <c r="M47" s="5">
        <f>IF(C47&gt;0,ROUND(I47/C47*100,1),"")</f>
        <v/>
      </c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5">
        <f>IF(G48&lt;&gt;"",G48-H48,"")</f>
        <v/>
      </c>
      <c r="M48" s="5">
        <f>IF(C48&gt;0,ROUND(I48/C48*100,1),"")</f>
        <v/>
      </c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5">
        <f>IF(G49&lt;&gt;"",G49-H49,"")</f>
        <v/>
      </c>
      <c r="M49" s="5">
        <f>IF(C49&gt;0,ROUND(I49/C49*100,1),"")</f>
        <v/>
      </c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5">
        <f>IF(G50&lt;&gt;"",G50-H50,"")</f>
        <v/>
      </c>
      <c r="M50" s="5">
        <f>IF(C50&gt;0,ROUND(I50/C50*100,1),"")</f>
        <v/>
      </c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5">
        <f>IF(G51&lt;&gt;"",G51-H51,"")</f>
        <v/>
      </c>
      <c r="M51" s="5">
        <f>IF(C51&gt;0,ROUND(I51/C51*100,1),"")</f>
        <v/>
      </c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5">
        <f>IF(G52&lt;&gt;"",G52-H52,"")</f>
        <v/>
      </c>
      <c r="M52" s="5">
        <f>IF(C52&gt;0,ROUND(I52/C52*100,1),"")</f>
        <v/>
      </c>
    </row>
  </sheetData>
  <dataValidations count="1">
    <dataValidation sqref="E2:E52" showDropDown="0" showInputMessage="0" showErrorMessage="1" allowBlank="1" errorTitle="Validation" error="Valeur non autorisée" type="list">
      <formula1>"&lt; 12 mois,12 à 24 mois,24 à 36 mois,36 à 60 mois,&gt; 60 mois"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0" customWidth="1" min="3" max="3"/>
    <col width="8" customWidth="1" min="4" max="4"/>
    <col width="12" customWidth="1" min="5" max="5"/>
    <col width="18" customWidth="1" min="6" max="6"/>
    <col width="22" customWidth="1" min="7" max="7"/>
    <col width="20" customWidth="1" min="8" max="8"/>
    <col width="14" customWidth="1" min="9" max="9"/>
    <col width="16" customWidth="1" min="10" max="10"/>
  </cols>
  <sheetData>
    <row r="1" ht="30" customHeight="1">
      <c r="A1" s="1" t="inlineStr">
        <is>
          <t>ID_Bénéficiaire</t>
        </is>
      </c>
      <c r="B1" s="1" t="inlineStr">
        <is>
          <t>Nom Bénéficiaire</t>
        </is>
      </c>
      <c r="C1" s="1" t="inlineStr">
        <is>
          <t>Année</t>
        </is>
      </c>
      <c r="D1" s="1" t="inlineStr">
        <is>
          <t>Mois</t>
        </is>
      </c>
      <c r="E1" s="1" t="inlineStr">
        <is>
          <t>Période</t>
        </is>
      </c>
      <c r="F1" s="1" t="inlineStr">
        <is>
          <t>Octrois du mois (€)</t>
        </is>
      </c>
      <c r="G1" s="1" t="inlineStr">
        <is>
          <t>Remboursements du mois</t>
        </is>
      </c>
      <c r="H1" s="1" t="inlineStr">
        <is>
          <t>Encours fin de mois (€)</t>
        </is>
      </c>
      <c r="I1" s="1" t="inlineStr">
        <is>
          <t>Nb prêts actifs</t>
        </is>
      </c>
      <c r="J1" s="1" t="inlineStr">
        <is>
          <t>Dont provisionnés</t>
        </is>
      </c>
    </row>
    <row r="2">
      <c r="A2" s="2" t="inlineStr">
        <is>
          <t>BEN001</t>
        </is>
      </c>
      <c r="B2" s="2" t="inlineStr">
        <is>
          <t>DUPONT Martin</t>
        </is>
      </c>
      <c r="C2" s="2" t="n">
        <v>2025</v>
      </c>
      <c r="D2" s="2" t="n">
        <v>3</v>
      </c>
      <c r="E2" s="2" t="inlineStr">
        <is>
          <t>2025-03</t>
        </is>
      </c>
      <c r="F2" s="2" t="n">
        <v>0</v>
      </c>
      <c r="G2" s="2" t="n">
        <v>-1800</v>
      </c>
      <c r="H2" s="2" t="n">
        <v>11400</v>
      </c>
      <c r="I2" s="2" t="n">
        <v>2</v>
      </c>
      <c r="J2" s="2" t="n">
        <v>1</v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5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16" customWidth="1" min="4" max="4"/>
    <col width="20" customWidth="1" min="5" max="5"/>
    <col width="22" customWidth="1" min="6" max="6"/>
    <col width="16" customWidth="1" min="7" max="7"/>
    <col width="14" customWidth="1" min="8" max="8"/>
    <col width="18" customWidth="1" min="9" max="9"/>
    <col width="16" customWidth="1" min="10" max="10"/>
    <col width="24" customWidth="1" min="11" max="11"/>
    <col width="18" customWidth="1" min="12" max="12"/>
  </cols>
  <sheetData>
    <row r="1" ht="30" customHeight="1">
      <c r="A1" s="1" t="inlineStr">
        <is>
          <t>Année</t>
        </is>
      </c>
      <c r="B1" s="1" t="inlineStr">
        <is>
          <t>Nb bénéficiaires actifs</t>
        </is>
      </c>
      <c r="C1" s="1" t="inlineStr">
        <is>
          <t>Nb prêts accordés</t>
        </is>
      </c>
      <c r="D1" s="1" t="inlineStr">
        <is>
          <t>Octrois (€)</t>
        </is>
      </c>
      <c r="E1" s="1" t="inlineStr">
        <is>
          <t>Remboursements (€)</t>
        </is>
      </c>
      <c r="F1" s="1" t="inlineStr">
        <is>
          <t>Encours fin d'année (€)</t>
        </is>
      </c>
      <c r="G1" s="1" t="inlineStr">
        <is>
          <t>Provisions (€)</t>
        </is>
      </c>
      <c r="H1" s="1" t="inlineStr">
        <is>
          <t>Feu tricolore</t>
        </is>
      </c>
      <c r="I1" s="1" t="inlineStr">
        <is>
          <t>Variation nette (€)</t>
        </is>
      </c>
      <c r="J1" s="1" t="inlineStr">
        <is>
          <t>% Remboursement</t>
        </is>
      </c>
      <c r="K1" s="1" t="inlineStr">
        <is>
          <t>Encours net de provisions (€)</t>
        </is>
      </c>
      <c r="L1" s="1" t="inlineStr">
        <is>
          <t>Variation encours (%)</t>
        </is>
      </c>
    </row>
    <row r="2">
      <c r="A2" s="2" t="n">
        <v>2019</v>
      </c>
      <c r="B2" s="2" t="n">
        <v>3</v>
      </c>
      <c r="C2" s="2" t="n">
        <v>1</v>
      </c>
      <c r="D2" s="2" t="n">
        <v>10000</v>
      </c>
      <c r="E2" s="2" t="n">
        <v>-5000</v>
      </c>
      <c r="F2" s="2" t="n">
        <v>28000</v>
      </c>
      <c r="G2" s="2" t="n">
        <v>0</v>
      </c>
      <c r="H2" s="2" t="inlineStr">
        <is>
          <t>🟢 Vert</t>
        </is>
      </c>
      <c r="I2" s="4">
        <f>D2+E2</f>
        <v/>
      </c>
      <c r="J2" s="4">
        <f>IF(F2&gt;0,ROUND(ABS(E2)/F2*100,1),0)</f>
        <v/>
      </c>
      <c r="K2" s="4">
        <f>F2-G2</f>
        <v/>
      </c>
      <c r="L2" s="4" t="inlineStr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5">
        <f>IF(D3&lt;&gt;"",D3+E3,"")</f>
        <v/>
      </c>
      <c r="J3" s="5">
        <f>IF(F3&gt;0,ROUND(ABS(E3)/F3*100,1),"")</f>
        <v/>
      </c>
      <c r="K3" s="5">
        <f>IF(F3&lt;&gt;"",F3-G3,"")</f>
        <v/>
      </c>
      <c r="L3" s="5">
        <f>IF(AND(F3&lt;&gt;"",F2&lt;&gt;""),ROUND((F3-F2)/F2*100,1),"")</f>
        <v/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5">
        <f>IF(D4&lt;&gt;"",D4+E4,"")</f>
        <v/>
      </c>
      <c r="J4" s="5">
        <f>IF(F4&gt;0,ROUND(ABS(E4)/F4*100,1),"")</f>
        <v/>
      </c>
      <c r="K4" s="5">
        <f>IF(F4&lt;&gt;"",F4-G4,"")</f>
        <v/>
      </c>
      <c r="L4" s="5">
        <f>IF(AND(F4&lt;&gt;"",F3&lt;&gt;""),ROUND((F4-F3)/F3*100,1),"")</f>
        <v/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5">
        <f>IF(D5&lt;&gt;"",D5+E5,"")</f>
        <v/>
      </c>
      <c r="J5" s="5">
        <f>IF(F5&gt;0,ROUND(ABS(E5)/F5*100,1),"")</f>
        <v/>
      </c>
      <c r="K5" s="5">
        <f>IF(F5&lt;&gt;"",F5-G5,"")</f>
        <v/>
      </c>
      <c r="L5" s="5">
        <f>IF(AND(F5&lt;&gt;"",F4&lt;&gt;""),ROUND((F5-F4)/F4*100,1),"")</f>
        <v/>
      </c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5">
        <f>IF(D6&lt;&gt;"",D6+E6,"")</f>
        <v/>
      </c>
      <c r="J6" s="5">
        <f>IF(F6&gt;0,ROUND(ABS(E6)/F6*100,1),"")</f>
        <v/>
      </c>
      <c r="K6" s="5">
        <f>IF(F6&lt;&gt;"",F6-G6,"")</f>
        <v/>
      </c>
      <c r="L6" s="5">
        <f>IF(AND(F6&lt;&gt;"",F5&lt;&gt;""),ROUND((F6-F5)/F5*100,1),"")</f>
        <v/>
      </c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5">
        <f>IF(D7&lt;&gt;"",D7+E7,"")</f>
        <v/>
      </c>
      <c r="J7" s="5">
        <f>IF(F7&gt;0,ROUND(ABS(E7)/F7*100,1),"")</f>
        <v/>
      </c>
      <c r="K7" s="5">
        <f>IF(F7&lt;&gt;"",F7-G7,"")</f>
        <v/>
      </c>
      <c r="L7" s="5">
        <f>IF(AND(F7&lt;&gt;"",F6&lt;&gt;""),ROUND((F7-F6)/F6*100,1),"")</f>
        <v/>
      </c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5">
        <f>IF(D8&lt;&gt;"",D8+E8,"")</f>
        <v/>
      </c>
      <c r="J8" s="5">
        <f>IF(F8&gt;0,ROUND(ABS(E8)/F8*100,1),"")</f>
        <v/>
      </c>
      <c r="K8" s="5">
        <f>IF(F8&lt;&gt;"",F8-G8,"")</f>
        <v/>
      </c>
      <c r="L8" s="5">
        <f>IF(AND(F8&lt;&gt;"",F7&lt;&gt;""),ROUND((F8-F7)/F7*100,1),"")</f>
        <v/>
      </c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5">
        <f>IF(D9&lt;&gt;"",D9+E9,"")</f>
        <v/>
      </c>
      <c r="J9" s="5">
        <f>IF(F9&gt;0,ROUND(ABS(E9)/F9*100,1),"")</f>
        <v/>
      </c>
      <c r="K9" s="5">
        <f>IF(F9&lt;&gt;"",F9-G9,"")</f>
        <v/>
      </c>
      <c r="L9" s="5">
        <f>IF(AND(F9&lt;&gt;"",F8&lt;&gt;""),ROUND((F9-F8)/F8*100,1),"")</f>
        <v/>
      </c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5">
        <f>IF(D10&lt;&gt;"",D10+E10,"")</f>
        <v/>
      </c>
      <c r="J10" s="5">
        <f>IF(F10&gt;0,ROUND(ABS(E10)/F10*100,1),"")</f>
        <v/>
      </c>
      <c r="K10" s="5">
        <f>IF(F10&lt;&gt;"",F10-G10,"")</f>
        <v/>
      </c>
      <c r="L10" s="5">
        <f>IF(AND(F10&lt;&gt;"",F9&lt;&gt;""),ROUND((F10-F9)/F9*100,1),"")</f>
        <v/>
      </c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5">
        <f>IF(D11&lt;&gt;"",D11+E11,"")</f>
        <v/>
      </c>
      <c r="J11" s="5">
        <f>IF(F11&gt;0,ROUND(ABS(E11)/F11*100,1),"")</f>
        <v/>
      </c>
      <c r="K11" s="5">
        <f>IF(F11&lt;&gt;"",F11-G11,"")</f>
        <v/>
      </c>
      <c r="L11" s="5">
        <f>IF(AND(F11&lt;&gt;"",F10&lt;&gt;""),ROUND((F11-F10)/F10*100,1),"")</f>
        <v/>
      </c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5">
        <f>IF(D12&lt;&gt;"",D12+E12,"")</f>
        <v/>
      </c>
      <c r="J12" s="5">
        <f>IF(F12&gt;0,ROUND(ABS(E12)/F12*100,1),"")</f>
        <v/>
      </c>
      <c r="K12" s="5">
        <f>IF(F12&lt;&gt;"",F12-G12,"")</f>
        <v/>
      </c>
      <c r="L12" s="5">
        <f>IF(AND(F12&lt;&gt;"",F11&lt;&gt;""),ROUND((F12-F11)/F11*100,1),"")</f>
        <v/>
      </c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5">
        <f>IF(D13&lt;&gt;"",D13+E13,"")</f>
        <v/>
      </c>
      <c r="J13" s="5">
        <f>IF(F13&gt;0,ROUND(ABS(E13)/F13*100,1),"")</f>
        <v/>
      </c>
      <c r="K13" s="5">
        <f>IF(F13&lt;&gt;"",F13-G13,"")</f>
        <v/>
      </c>
      <c r="L13" s="5">
        <f>IF(AND(F13&lt;&gt;"",F12&lt;&gt;""),ROUND((F13-F12)/F12*100,1),"")</f>
        <v/>
      </c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5">
        <f>IF(D14&lt;&gt;"",D14+E14,"")</f>
        <v/>
      </c>
      <c r="J14" s="5">
        <f>IF(F14&gt;0,ROUND(ABS(E14)/F14*100,1),"")</f>
        <v/>
      </c>
      <c r="K14" s="5">
        <f>IF(F14&lt;&gt;"",F14-G14,"")</f>
        <v/>
      </c>
      <c r="L14" s="5">
        <f>IF(AND(F14&lt;&gt;"",F13&lt;&gt;""),ROUND((F14-F13)/F13*100,1),"")</f>
        <v/>
      </c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5">
        <f>IF(D15&lt;&gt;"",D15+E15,"")</f>
        <v/>
      </c>
      <c r="J15" s="5">
        <f>IF(F15&gt;0,ROUND(ABS(E15)/F15*100,1),"")</f>
        <v/>
      </c>
      <c r="K15" s="5">
        <f>IF(F15&lt;&gt;"",F15-G15,"")</f>
        <v/>
      </c>
      <c r="L15" s="5">
        <f>IF(AND(F15&lt;&gt;"",F14&lt;&gt;""),ROUND((F15-F14)/F14*100,1),"")</f>
        <v/>
      </c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5">
        <f>IF(D16&lt;&gt;"",D16+E16,"")</f>
        <v/>
      </c>
      <c r="J16" s="5">
        <f>IF(F16&gt;0,ROUND(ABS(E16)/F16*100,1),"")</f>
        <v/>
      </c>
      <c r="K16" s="5">
        <f>IF(F16&lt;&gt;"",F16-G16,"")</f>
        <v/>
      </c>
      <c r="L16" s="5">
        <f>IF(AND(F16&lt;&gt;"",F15&lt;&gt;""),ROUND((F16-F15)/F15*100,1),"")</f>
        <v/>
      </c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5">
        <f>IF(D17&lt;&gt;"",D17+E17,"")</f>
        <v/>
      </c>
      <c r="J17" s="5">
        <f>IF(F17&gt;0,ROUND(ABS(E17)/F17*100,1),"")</f>
        <v/>
      </c>
      <c r="K17" s="5">
        <f>IF(F17&lt;&gt;"",F17-G17,"")</f>
        <v/>
      </c>
      <c r="L17" s="5">
        <f>IF(AND(F17&lt;&gt;"",F16&lt;&gt;""),ROUND((F17-F16)/F16*100,1),"")</f>
        <v/>
      </c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5">
        <f>IF(D18&lt;&gt;"",D18+E18,"")</f>
        <v/>
      </c>
      <c r="J18" s="5">
        <f>IF(F18&gt;0,ROUND(ABS(E18)/F18*100,1),"")</f>
        <v/>
      </c>
      <c r="K18" s="5">
        <f>IF(F18&lt;&gt;"",F18-G18,"")</f>
        <v/>
      </c>
      <c r="L18" s="5">
        <f>IF(AND(F18&lt;&gt;"",F17&lt;&gt;""),ROUND((F18-F17)/F17*100,1),"")</f>
        <v/>
      </c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5">
        <f>IF(D19&lt;&gt;"",D19+E19,"")</f>
        <v/>
      </c>
      <c r="J19" s="5">
        <f>IF(F19&gt;0,ROUND(ABS(E19)/F19*100,1),"")</f>
        <v/>
      </c>
      <c r="K19" s="5">
        <f>IF(F19&lt;&gt;"",F19-G19,"")</f>
        <v/>
      </c>
      <c r="L19" s="5">
        <f>IF(AND(F19&lt;&gt;"",F18&lt;&gt;""),ROUND((F19-F18)/F18*100,1),"")</f>
        <v/>
      </c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5">
        <f>IF(D20&lt;&gt;"",D20+E20,"")</f>
        <v/>
      </c>
      <c r="J20" s="5">
        <f>IF(F20&gt;0,ROUND(ABS(E20)/F20*100,1),"")</f>
        <v/>
      </c>
      <c r="K20" s="5">
        <f>IF(F20&lt;&gt;"",F20-G20,"")</f>
        <v/>
      </c>
      <c r="L20" s="5">
        <f>IF(AND(F20&lt;&gt;"",F19&lt;&gt;""),ROUND((F20-F19)/F19*100,1),"")</f>
        <v/>
      </c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5">
        <f>IF(D21&lt;&gt;"",D21+E21,"")</f>
        <v/>
      </c>
      <c r="J21" s="5">
        <f>IF(F21&gt;0,ROUND(ABS(E21)/F21*100,1),"")</f>
        <v/>
      </c>
      <c r="K21" s="5">
        <f>IF(F21&lt;&gt;"",F21-G21,"")</f>
        <v/>
      </c>
      <c r="L21" s="5">
        <f>IF(AND(F21&lt;&gt;"",F20&lt;&gt;""),ROUND((F21-F20)/F20*100,1),"")</f>
        <v/>
      </c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5">
        <f>IF(D22&lt;&gt;"",D22+E22,"")</f>
        <v/>
      </c>
      <c r="J22" s="5">
        <f>IF(F22&gt;0,ROUND(ABS(E22)/F22*100,1),"")</f>
        <v/>
      </c>
      <c r="K22" s="5">
        <f>IF(F22&lt;&gt;"",F22-G22,"")</f>
        <v/>
      </c>
      <c r="L22" s="5">
        <f>IF(AND(F22&lt;&gt;"",F21&lt;&gt;""),ROUND((F22-F21)/F21*100,1),"")</f>
        <v/>
      </c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5">
        <f>IF(D23&lt;&gt;"",D23+E23,"")</f>
        <v/>
      </c>
      <c r="J23" s="5">
        <f>IF(F23&gt;0,ROUND(ABS(E23)/F23*100,1),"")</f>
        <v/>
      </c>
      <c r="K23" s="5">
        <f>IF(F23&lt;&gt;"",F23-G23,"")</f>
        <v/>
      </c>
      <c r="L23" s="5">
        <f>IF(AND(F23&lt;&gt;"",F22&lt;&gt;""),ROUND((F23-F22)/F22*100,1),"")</f>
        <v/>
      </c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5">
        <f>IF(D24&lt;&gt;"",D24+E24,"")</f>
        <v/>
      </c>
      <c r="J24" s="5">
        <f>IF(F24&gt;0,ROUND(ABS(E24)/F24*100,1),"")</f>
        <v/>
      </c>
      <c r="K24" s="5">
        <f>IF(F24&lt;&gt;"",F24-G24,"")</f>
        <v/>
      </c>
      <c r="L24" s="5">
        <f>IF(AND(F24&lt;&gt;"",F23&lt;&gt;""),ROUND((F24-F23)/F23*100,1),"")</f>
        <v/>
      </c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5">
        <f>IF(D25&lt;&gt;"",D25+E25,"")</f>
        <v/>
      </c>
      <c r="J25" s="5">
        <f>IF(F25&gt;0,ROUND(ABS(E25)/F25*100,1),"")</f>
        <v/>
      </c>
      <c r="K25" s="5">
        <f>IF(F25&lt;&gt;"",F25-G25,"")</f>
        <v/>
      </c>
      <c r="L25" s="5">
        <f>IF(AND(F25&lt;&gt;"",F24&lt;&gt;""),ROUND((F25-F24)/F24*100,1),"")</f>
        <v/>
      </c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5">
        <f>IF(D26&lt;&gt;"",D26+E26,"")</f>
        <v/>
      </c>
      <c r="J26" s="5">
        <f>IF(F26&gt;0,ROUND(ABS(E26)/F26*100,1),"")</f>
        <v/>
      </c>
      <c r="K26" s="5">
        <f>IF(F26&lt;&gt;"",F26-G26,"")</f>
        <v/>
      </c>
      <c r="L26" s="5">
        <f>IF(AND(F26&lt;&gt;"",F25&lt;&gt;""),ROUND((F26-F25)/F25*100,1),"")</f>
        <v/>
      </c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5">
        <f>IF(D27&lt;&gt;"",D27+E27,"")</f>
        <v/>
      </c>
      <c r="J27" s="5">
        <f>IF(F27&gt;0,ROUND(ABS(E27)/F27*100,1),"")</f>
        <v/>
      </c>
      <c r="K27" s="5">
        <f>IF(F27&lt;&gt;"",F27-G27,"")</f>
        <v/>
      </c>
      <c r="L27" s="5">
        <f>IF(AND(F27&lt;&gt;"",F26&lt;&gt;""),ROUND((F27-F26)/F26*100,1),"")</f>
        <v/>
      </c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5">
        <f>IF(D28&lt;&gt;"",D28+E28,"")</f>
        <v/>
      </c>
      <c r="J28" s="5">
        <f>IF(F28&gt;0,ROUND(ABS(E28)/F28*100,1),"")</f>
        <v/>
      </c>
      <c r="K28" s="5">
        <f>IF(F28&lt;&gt;"",F28-G28,"")</f>
        <v/>
      </c>
      <c r="L28" s="5">
        <f>IF(AND(F28&lt;&gt;"",F27&lt;&gt;""),ROUND((F28-F27)/F27*100,1),"")</f>
        <v/>
      </c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5">
        <f>IF(D29&lt;&gt;"",D29+E29,"")</f>
        <v/>
      </c>
      <c r="J29" s="5">
        <f>IF(F29&gt;0,ROUND(ABS(E29)/F29*100,1),"")</f>
        <v/>
      </c>
      <c r="K29" s="5">
        <f>IF(F29&lt;&gt;"",F29-G29,"")</f>
        <v/>
      </c>
      <c r="L29" s="5">
        <f>IF(AND(F29&lt;&gt;"",F28&lt;&gt;""),ROUND((F29-F28)/F28*100,1),"")</f>
        <v/>
      </c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5">
        <f>IF(D30&lt;&gt;"",D30+E30,"")</f>
        <v/>
      </c>
      <c r="J30" s="5">
        <f>IF(F30&gt;0,ROUND(ABS(E30)/F30*100,1),"")</f>
        <v/>
      </c>
      <c r="K30" s="5">
        <f>IF(F30&lt;&gt;"",F30-G30,"")</f>
        <v/>
      </c>
      <c r="L30" s="5">
        <f>IF(AND(F30&lt;&gt;"",F29&lt;&gt;""),ROUND((F30-F29)/F29*100,1),"")</f>
        <v/>
      </c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5">
        <f>IF(D31&lt;&gt;"",D31+E31,"")</f>
        <v/>
      </c>
      <c r="J31" s="5">
        <f>IF(F31&gt;0,ROUND(ABS(E31)/F31*100,1),"")</f>
        <v/>
      </c>
      <c r="K31" s="5">
        <f>IF(F31&lt;&gt;"",F31-G31,"")</f>
        <v/>
      </c>
      <c r="L31" s="5">
        <f>IF(AND(F31&lt;&gt;"",F30&lt;&gt;""),ROUND((F31-F30)/F30*100,1),"")</f>
        <v/>
      </c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5">
        <f>IF(D32&lt;&gt;"",D32+E32,"")</f>
        <v/>
      </c>
      <c r="J32" s="5">
        <f>IF(F32&gt;0,ROUND(ABS(E32)/F32*100,1),"")</f>
        <v/>
      </c>
      <c r="K32" s="5">
        <f>IF(F32&lt;&gt;"",F32-G32,"")</f>
        <v/>
      </c>
      <c r="L32" s="5">
        <f>IF(AND(F32&lt;&gt;"",F31&lt;&gt;""),ROUND((F32-F31)/F31*100,1),"")</f>
        <v/>
      </c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5">
        <f>IF(D33&lt;&gt;"",D33+E33,"")</f>
        <v/>
      </c>
      <c r="J33" s="5">
        <f>IF(F33&gt;0,ROUND(ABS(E33)/F33*100,1),"")</f>
        <v/>
      </c>
      <c r="K33" s="5">
        <f>IF(F33&lt;&gt;"",F33-G33,"")</f>
        <v/>
      </c>
      <c r="L33" s="5">
        <f>IF(AND(F33&lt;&gt;"",F32&lt;&gt;""),ROUND((F33-F32)/F32*100,1),"")</f>
        <v/>
      </c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5">
        <f>IF(D34&lt;&gt;"",D34+E34,"")</f>
        <v/>
      </c>
      <c r="J34" s="5">
        <f>IF(F34&gt;0,ROUND(ABS(E34)/F34*100,1),"")</f>
        <v/>
      </c>
      <c r="K34" s="5">
        <f>IF(F34&lt;&gt;"",F34-G34,"")</f>
        <v/>
      </c>
      <c r="L34" s="5">
        <f>IF(AND(F34&lt;&gt;"",F33&lt;&gt;""),ROUND((F34-F33)/F33*100,1),"")</f>
        <v/>
      </c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5">
        <f>IF(D35&lt;&gt;"",D35+E35,"")</f>
        <v/>
      </c>
      <c r="J35" s="5">
        <f>IF(F35&gt;0,ROUND(ABS(E35)/F35*100,1),"")</f>
        <v/>
      </c>
      <c r="K35" s="5">
        <f>IF(F35&lt;&gt;"",F35-G35,"")</f>
        <v/>
      </c>
      <c r="L35" s="5">
        <f>IF(AND(F35&lt;&gt;"",F34&lt;&gt;""),ROUND((F35-F34)/F34*100,1),"")</f>
        <v/>
      </c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5">
        <f>IF(D36&lt;&gt;"",D36+E36,"")</f>
        <v/>
      </c>
      <c r="J36" s="5">
        <f>IF(F36&gt;0,ROUND(ABS(E36)/F36*100,1),"")</f>
        <v/>
      </c>
      <c r="K36" s="5">
        <f>IF(F36&lt;&gt;"",F36-G36,"")</f>
        <v/>
      </c>
      <c r="L36" s="5">
        <f>IF(AND(F36&lt;&gt;"",F35&lt;&gt;""),ROUND((F36-F35)/F35*100,1),"")</f>
        <v/>
      </c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5">
        <f>IF(D37&lt;&gt;"",D37+E37,"")</f>
        <v/>
      </c>
      <c r="J37" s="5">
        <f>IF(F37&gt;0,ROUND(ABS(E37)/F37*100,1),"")</f>
        <v/>
      </c>
      <c r="K37" s="5">
        <f>IF(F37&lt;&gt;"",F37-G37,"")</f>
        <v/>
      </c>
      <c r="L37" s="5">
        <f>IF(AND(F37&lt;&gt;"",F36&lt;&gt;""),ROUND((F37-F36)/F36*100,1),"")</f>
        <v/>
      </c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5">
        <f>IF(D38&lt;&gt;"",D38+E38,"")</f>
        <v/>
      </c>
      <c r="J38" s="5">
        <f>IF(F38&gt;0,ROUND(ABS(E38)/F38*100,1),"")</f>
        <v/>
      </c>
      <c r="K38" s="5">
        <f>IF(F38&lt;&gt;"",F38-G38,"")</f>
        <v/>
      </c>
      <c r="L38" s="5">
        <f>IF(AND(F38&lt;&gt;"",F37&lt;&gt;""),ROUND((F38-F37)/F37*100,1),"")</f>
        <v/>
      </c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5">
        <f>IF(D39&lt;&gt;"",D39+E39,"")</f>
        <v/>
      </c>
      <c r="J39" s="5">
        <f>IF(F39&gt;0,ROUND(ABS(E39)/F39*100,1),"")</f>
        <v/>
      </c>
      <c r="K39" s="5">
        <f>IF(F39&lt;&gt;"",F39-G39,"")</f>
        <v/>
      </c>
      <c r="L39" s="5">
        <f>IF(AND(F39&lt;&gt;"",F38&lt;&gt;""),ROUND((F39-F38)/F38*100,1),"")</f>
        <v/>
      </c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5">
        <f>IF(D40&lt;&gt;"",D40+E40,"")</f>
        <v/>
      </c>
      <c r="J40" s="5">
        <f>IF(F40&gt;0,ROUND(ABS(E40)/F40*100,1),"")</f>
        <v/>
      </c>
      <c r="K40" s="5">
        <f>IF(F40&lt;&gt;"",F40-G40,"")</f>
        <v/>
      </c>
      <c r="L40" s="5">
        <f>IF(AND(F40&lt;&gt;"",F39&lt;&gt;""),ROUND((F40-F39)/F39*100,1),"")</f>
        <v/>
      </c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5">
        <f>IF(D41&lt;&gt;"",D41+E41,"")</f>
        <v/>
      </c>
      <c r="J41" s="5">
        <f>IF(F41&gt;0,ROUND(ABS(E41)/F41*100,1),"")</f>
        <v/>
      </c>
      <c r="K41" s="5">
        <f>IF(F41&lt;&gt;"",F41-G41,"")</f>
        <v/>
      </c>
      <c r="L41" s="5">
        <f>IF(AND(F41&lt;&gt;"",F40&lt;&gt;""),ROUND((F41-F40)/F40*100,1),"")</f>
        <v/>
      </c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5">
        <f>IF(D42&lt;&gt;"",D42+E42,"")</f>
        <v/>
      </c>
      <c r="J42" s="5">
        <f>IF(F42&gt;0,ROUND(ABS(E42)/F42*100,1),"")</f>
        <v/>
      </c>
      <c r="K42" s="5">
        <f>IF(F42&lt;&gt;"",F42-G42,"")</f>
        <v/>
      </c>
      <c r="L42" s="5">
        <f>IF(AND(F42&lt;&gt;"",F41&lt;&gt;""),ROUND((F42-F41)/F41*100,1),"")</f>
        <v/>
      </c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5">
        <f>IF(D43&lt;&gt;"",D43+E43,"")</f>
        <v/>
      </c>
      <c r="J43" s="5">
        <f>IF(F43&gt;0,ROUND(ABS(E43)/F43*100,1),"")</f>
        <v/>
      </c>
      <c r="K43" s="5">
        <f>IF(F43&lt;&gt;"",F43-G43,"")</f>
        <v/>
      </c>
      <c r="L43" s="5">
        <f>IF(AND(F43&lt;&gt;"",F42&lt;&gt;""),ROUND((F43-F42)/F42*100,1),"")</f>
        <v/>
      </c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5">
        <f>IF(D44&lt;&gt;"",D44+E44,"")</f>
        <v/>
      </c>
      <c r="J44" s="5">
        <f>IF(F44&gt;0,ROUND(ABS(E44)/F44*100,1),"")</f>
        <v/>
      </c>
      <c r="K44" s="5">
        <f>IF(F44&lt;&gt;"",F44-G44,"")</f>
        <v/>
      </c>
      <c r="L44" s="5">
        <f>IF(AND(F44&lt;&gt;"",F43&lt;&gt;""),ROUND((F44-F43)/F43*100,1),"")</f>
        <v/>
      </c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5">
        <f>IF(D45&lt;&gt;"",D45+E45,"")</f>
        <v/>
      </c>
      <c r="J45" s="5">
        <f>IF(F45&gt;0,ROUND(ABS(E45)/F45*100,1),"")</f>
        <v/>
      </c>
      <c r="K45" s="5">
        <f>IF(F45&lt;&gt;"",F45-G45,"")</f>
        <v/>
      </c>
      <c r="L45" s="5">
        <f>IF(AND(F45&lt;&gt;"",F44&lt;&gt;""),ROUND((F45-F44)/F44*100,1),"")</f>
        <v/>
      </c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5">
        <f>IF(D46&lt;&gt;"",D46+E46,"")</f>
        <v/>
      </c>
      <c r="J46" s="5">
        <f>IF(F46&gt;0,ROUND(ABS(E46)/F46*100,1),"")</f>
        <v/>
      </c>
      <c r="K46" s="5">
        <f>IF(F46&lt;&gt;"",F46-G46,"")</f>
        <v/>
      </c>
      <c r="L46" s="5">
        <f>IF(AND(F46&lt;&gt;"",F45&lt;&gt;""),ROUND((F46-F45)/F45*100,1),"")</f>
        <v/>
      </c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5">
        <f>IF(D47&lt;&gt;"",D47+E47,"")</f>
        <v/>
      </c>
      <c r="J47" s="5">
        <f>IF(F47&gt;0,ROUND(ABS(E47)/F47*100,1),"")</f>
        <v/>
      </c>
      <c r="K47" s="5">
        <f>IF(F47&lt;&gt;"",F47-G47,"")</f>
        <v/>
      </c>
      <c r="L47" s="5">
        <f>IF(AND(F47&lt;&gt;"",F46&lt;&gt;""),ROUND((F47-F46)/F46*100,1),"")</f>
        <v/>
      </c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5">
        <f>IF(D48&lt;&gt;"",D48+E48,"")</f>
        <v/>
      </c>
      <c r="J48" s="5">
        <f>IF(F48&gt;0,ROUND(ABS(E48)/F48*100,1),"")</f>
        <v/>
      </c>
      <c r="K48" s="5">
        <f>IF(F48&lt;&gt;"",F48-G48,"")</f>
        <v/>
      </c>
      <c r="L48" s="5">
        <f>IF(AND(F48&lt;&gt;"",F47&lt;&gt;""),ROUND((F48-F47)/F47*100,1),"")</f>
        <v/>
      </c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5">
        <f>IF(D49&lt;&gt;"",D49+E49,"")</f>
        <v/>
      </c>
      <c r="J49" s="5">
        <f>IF(F49&gt;0,ROUND(ABS(E49)/F49*100,1),"")</f>
        <v/>
      </c>
      <c r="K49" s="5">
        <f>IF(F49&lt;&gt;"",F49-G49,"")</f>
        <v/>
      </c>
      <c r="L49" s="5">
        <f>IF(AND(F49&lt;&gt;"",F48&lt;&gt;""),ROUND((F49-F48)/F48*100,1),"")</f>
        <v/>
      </c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5">
        <f>IF(D50&lt;&gt;"",D50+E50,"")</f>
        <v/>
      </c>
      <c r="J50" s="5">
        <f>IF(F50&gt;0,ROUND(ABS(E50)/F50*100,1),"")</f>
        <v/>
      </c>
      <c r="K50" s="5">
        <f>IF(F50&lt;&gt;"",F50-G50,"")</f>
        <v/>
      </c>
      <c r="L50" s="5">
        <f>IF(AND(F50&lt;&gt;"",F49&lt;&gt;""),ROUND((F50-F49)/F49*100,1),"")</f>
        <v/>
      </c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5">
        <f>IF(D51&lt;&gt;"",D51+E51,"")</f>
        <v/>
      </c>
      <c r="J51" s="5">
        <f>IF(F51&gt;0,ROUND(ABS(E51)/F51*100,1),"")</f>
        <v/>
      </c>
      <c r="K51" s="5">
        <f>IF(F51&lt;&gt;"",F51-G51,"")</f>
        <v/>
      </c>
      <c r="L51" s="5">
        <f>IF(AND(F51&lt;&gt;"",F50&lt;&gt;""),ROUND((F51-F50)/F50*100,1),"")</f>
        <v/>
      </c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5">
        <f>IF(D52&lt;&gt;"",D52+E52,"")</f>
        <v/>
      </c>
      <c r="J52" s="5">
        <f>IF(F52&gt;0,ROUND(ABS(E52)/F52*100,1),"")</f>
        <v/>
      </c>
      <c r="K52" s="5">
        <f>IF(F52&lt;&gt;"",F52-G52,"")</f>
        <v/>
      </c>
      <c r="L52" s="5">
        <f>IF(AND(F52&lt;&gt;"",F51&lt;&gt;""),ROUND((F52-F51)/F51*100,1),"")</f>
        <v/>
      </c>
    </row>
  </sheetData>
  <dataValidations count="1">
    <dataValidation sqref="H2:H52" showDropDown="0" showInputMessage="0" showErrorMessage="1" allowBlank="1" errorTitle="Validation" error="Valeur non autorisée" type="list">
      <formula1>"🟢 Vert,🟠 Orange,🔴 Rouge"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2026-06-29T02:08:02Z</dcterms:created>
  <dcterms:modified xsi:type="dcterms:W3CDTF">2026-06-29T02:08:02Z</dcterms:modified>
</cp:coreProperties>
</file>